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40" windowHeight="5775" activeTab="0"/>
  </bookViews>
  <sheets>
    <sheet name="Отчет за 1.04. 2011 " sheetId="1" r:id="rId1"/>
  </sheets>
  <definedNames>
    <definedName name="_xlnm.Print_Titles" localSheetId="0">'Отчет за 1.04. 2011 '!$15:$15</definedName>
  </definedNames>
  <calcPr fullCalcOnLoad="1"/>
</workbook>
</file>

<file path=xl/sharedStrings.xml><?xml version="1.0" encoding="utf-8"?>
<sst xmlns="http://schemas.openxmlformats.org/spreadsheetml/2006/main" count="351" uniqueCount="344">
  <si>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</si>
  <si>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000 1 05 00000 00 0000 000</t>
  </si>
  <si>
    <t>000 1 06 00000 00 0000 000</t>
  </si>
  <si>
    <t>000 1 06 01020 04 0000 110</t>
  </si>
  <si>
    <t>000 1 06 06000 00 0000 110</t>
  </si>
  <si>
    <t>000 1 06 06012 04 0000 110</t>
  </si>
  <si>
    <t>000 1 06 06022 04 0000 110</t>
  </si>
  <si>
    <t>000 1 08 00000 00 0000 000</t>
  </si>
  <si>
    <t>000 1 08 03010 01 0000 110</t>
  </si>
  <si>
    <t xml:space="preserve">000 1 08 07140 01 0000 110 </t>
  </si>
  <si>
    <t>000 1 08 07150 01 0000 110</t>
  </si>
  <si>
    <t>000 1 09 00000 00 0000 000</t>
  </si>
  <si>
    <t>000 1 09 04050 04 0000 110</t>
  </si>
  <si>
    <t>000 1 09 07010 04 0000 110</t>
  </si>
  <si>
    <t>000 1 09 07030 04 0000 110</t>
  </si>
  <si>
    <t>000 1 09 07050 04 0000 110</t>
  </si>
  <si>
    <t>000 1 11 00000 00 0000 000</t>
  </si>
  <si>
    <t>000 1 11 01040 04 0000 120</t>
  </si>
  <si>
    <t>000 1 11 03040 04 0000 120</t>
  </si>
  <si>
    <t>000 1 11 05010 04 0000 120</t>
  </si>
  <si>
    <t>000 1 11 05034 04 0000 120</t>
  </si>
  <si>
    <t>000 1 11 07014 04 0000 120</t>
  </si>
  <si>
    <t>000 1 12 00000 00 0000 000</t>
  </si>
  <si>
    <t>000 1 12 01000 01 0000 120</t>
  </si>
  <si>
    <t>000 1 13 00000 00 0000 000</t>
  </si>
  <si>
    <t>000 1 13 03040 04 0000 130</t>
  </si>
  <si>
    <t>000 1 14 00000 00 0000 000</t>
  </si>
  <si>
    <t>000 1 15 00000 00 0000 000</t>
  </si>
  <si>
    <t>000 1 15 02040 04 0000 140</t>
  </si>
  <si>
    <t>000 1 16 00000 00 0000 000</t>
  </si>
  <si>
    <t>000 1 16 03010 01 0000 140</t>
  </si>
  <si>
    <t>000 1 16 03030 01 0000 140</t>
  </si>
  <si>
    <t>000 1 16 06000 01 0000 140</t>
  </si>
  <si>
    <t>000 1 16 25010 01 0000 140</t>
  </si>
  <si>
    <t>000 1 16 25030 01 0000 140</t>
  </si>
  <si>
    <t>000 1 16 25050 01 0000 140</t>
  </si>
  <si>
    <t>000 1 16 25060 01 0000 140</t>
  </si>
  <si>
    <t>000 1 16 28000 01 0000 140</t>
  </si>
  <si>
    <t>000 1 16 30000 01 0000 140</t>
  </si>
  <si>
    <t>000 1 16 90040 04 0000 140</t>
  </si>
  <si>
    <t>000 1 17 00000 00 0000 000</t>
  </si>
  <si>
    <t>000 1 17 05040 04 0000 180</t>
  </si>
  <si>
    <t>492 200 00000 00 0000 000</t>
  </si>
  <si>
    <t>492 202 00000 00 0000 000</t>
  </si>
  <si>
    <t>492 202 01000 00 0000 151</t>
  </si>
  <si>
    <t>492 202 01999 00 0000 151</t>
  </si>
  <si>
    <t>492 202 01999 04 0000 151</t>
  </si>
  <si>
    <t>492 202 02999 04 0000 151</t>
  </si>
  <si>
    <t>492 202 03000 00 0000 151</t>
  </si>
  <si>
    <t>Испол-</t>
  </si>
  <si>
    <t>%</t>
  </si>
  <si>
    <t xml:space="preserve">нено </t>
  </si>
  <si>
    <t>исполн.</t>
  </si>
  <si>
    <t>план</t>
  </si>
  <si>
    <t xml:space="preserve">на </t>
  </si>
  <si>
    <t>к уточ.</t>
  </si>
  <si>
    <t>год</t>
  </si>
  <si>
    <t>2</t>
  </si>
  <si>
    <t>3</t>
  </si>
  <si>
    <t>4</t>
  </si>
  <si>
    <t>5</t>
  </si>
  <si>
    <t>ВСЕГО ДОХОДОВ</t>
  </si>
  <si>
    <t>бюджет</t>
  </si>
  <si>
    <t>Уточнен-</t>
  </si>
  <si>
    <t>ный</t>
  </si>
  <si>
    <t>Налог на доходы физических лиц</t>
  </si>
  <si>
    <t>Земельный налог</t>
  </si>
  <si>
    <t>Единый сельскохозяйственный налог</t>
  </si>
  <si>
    <t>РАСХОДЫ :</t>
  </si>
  <si>
    <t>Дошкольное образование</t>
  </si>
  <si>
    <t>Общее образование</t>
  </si>
  <si>
    <t>Молодежная политика и оздоровление детей</t>
  </si>
  <si>
    <t>Другие вопросы  в области образования</t>
  </si>
  <si>
    <t xml:space="preserve">Культура </t>
  </si>
  <si>
    <t xml:space="preserve">Пенсионное обеспечение </t>
  </si>
  <si>
    <t>Социальное обеспечение населения</t>
  </si>
  <si>
    <t>на</t>
  </si>
  <si>
    <t>Охрана семьи и детства</t>
  </si>
  <si>
    <t>Код бюджетной</t>
  </si>
  <si>
    <t>классификации</t>
  </si>
  <si>
    <t>Наименование доходов и расходов</t>
  </si>
  <si>
    <t>6</t>
  </si>
  <si>
    <t>Отчет об исполнении</t>
  </si>
  <si>
    <t>НАЛОГИ НА ПРИБЫЛЬ, ДОХОДЫ</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</si>
  <si>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</si>
  <si>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Налог на доходы физических лиц с доходов,  полученных физическими лицами, не являющимися налоговыми резидентами Российской Федерации</t>
  </si>
  <si>
    <t>НАЛОГИ НА СОВОКУПНЫЙ ДОХОД</t>
  </si>
  <si>
    <t>Единый налог на вмененный доход для отдельных видов деятельности</t>
  </si>
  <si>
    <t>НАЛОГИ НА ИМУЩЕСТВО</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</si>
  <si>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</si>
  <si>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</si>
  <si>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</si>
  <si>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ГОСУДАРСТВЕННАЯ ПОШЛИНА</t>
  </si>
  <si>
    <t>Государственная пошлина за выдачу разрешения на установку рекламной конструкции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</si>
  <si>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</si>
  <si>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 мобилизуемый на территориях городских округов</t>
  </si>
  <si>
    <t>Налог на рекламу, мобилизуемый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</si>
  <si>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</si>
  <si>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Прочие местные налоги и сборы, мобилизуемые на территориях городских округов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</si>
  <si>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</si>
  <si>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</si>
  <si>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Проценты, полученные от предоставления бюджетных кредитов внутри страны за счет средств бюджетов городских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</si>
  <si>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</si>
  <si>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</si>
  <si>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ПЛАТЕЖИ ПРИ ПОЛЬЗОВАНИИ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</si>
  <si>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</si>
  <si>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</si>
  <si>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от оказания платных услуг получателями средств бюджетов городских округов и компенсации затрат бюджетов городских округов</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</si>
  <si>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</si>
  <si>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</si>
  <si>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АДМИНИСТРАТИВНЫЕ ПЛАТЕЖИ И СБОРЫ</t>
  </si>
  <si>
    <t>Платежи, взимаемые организациями городских округов за выполнение определенных функций</t>
  </si>
  <si>
    <t>ШТРАФЫ, САНКЦИИ, ВОЗМЕЩЕНИЕ УЩЕРБА</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</si>
  <si>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</si>
  <si>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</si>
  <si>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законодательства о недрах</t>
  </si>
  <si>
    <t>Денежные взыскания (штрафы) за нарушение законодательства об охране и использовании животного мира</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</si>
  <si>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</si>
  <si>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</si>
  <si>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</si>
  <si>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административные правонарушения в области дорожного движения</t>
  </si>
  <si>
    <t>Прочие поступления от денежных взысканий (штрафов) и иных сумм в возмещение ущерба, зачисляемые в бюджеты городских  округов</t>
  </si>
  <si>
    <t>ПРОЧИЕ НЕНАЛОГОВЫЕ ДОХОДЫ</t>
  </si>
  <si>
    <t>Прочие неналоговые доходы бюджетов городских округов</t>
  </si>
  <si>
    <t xml:space="preserve">БЕЗВОЗМЕЗДНЫЕ ПОСТУПЛЕНИЯ   </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</si>
  <si>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</si>
  <si>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</si>
  <si>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Прочие дотации</t>
  </si>
  <si>
    <t>Субсидии бюджетам субъектов Российской Федерации и муниципальных образований (межбюджетные субсидии)</t>
  </si>
  <si>
    <t>Прочие субсидии бюджетам городских округов</t>
  </si>
  <si>
    <t>Субвенции бюджетам субъектов Российской Федерации и муниципальных образований</t>
  </si>
  <si>
    <t>Субвенции бюджетам городских округов на ежемесячное денежное вознаграждение за классное руководство</t>
  </si>
  <si>
    <t>Субвенции бюджетам городских округов  на выполнение передаваемых полномочий субъектов Российской Федерации</t>
  </si>
  <si>
    <t>000 1 00 00000 00 0000 000</t>
  </si>
  <si>
    <t>000 1 01 00000 00 0000 000</t>
  </si>
  <si>
    <t>000 1 01 02000 01 0000 110</t>
  </si>
  <si>
    <t>000 1 01 02021 01 0000 110</t>
  </si>
  <si>
    <t>000 1 01 02022 01 0000 110</t>
  </si>
  <si>
    <t>000 1 01 02010 01 0000 110</t>
  </si>
  <si>
    <t>000 1 01 02030 01 0000 110</t>
  </si>
  <si>
    <t>000 1 01 02040 01 0000 110</t>
  </si>
  <si>
    <t>492 202 03021 04 0000 151</t>
  </si>
  <si>
    <t>492 202 03024 04 0000 151</t>
  </si>
  <si>
    <t>492 202 03027 04 0000 151</t>
  </si>
  <si>
    <t>492 202 03029 04 0000 151</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</si>
  <si>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</si>
  <si>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</si>
  <si>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</si>
  <si>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0104</t>
  </si>
  <si>
    <t>Обеспечение деятельности финансовых, налоговых и таможенных органов и органов финансового (финансово-бюджетного) надзора</t>
  </si>
  <si>
    <t>0106</t>
  </si>
  <si>
    <t>Обслуживание государственного и муниципального долга</t>
  </si>
  <si>
    <t>Резервные фонды</t>
  </si>
  <si>
    <t>0111</t>
  </si>
  <si>
    <t>Другие общегосударственные вопросы</t>
  </si>
  <si>
    <t>0300</t>
  </si>
  <si>
    <t>0309</t>
  </si>
  <si>
    <t>0400</t>
  </si>
  <si>
    <t>Транспорт</t>
  </si>
  <si>
    <t>0408</t>
  </si>
  <si>
    <t>0409</t>
  </si>
  <si>
    <t>0412</t>
  </si>
  <si>
    <t>0500</t>
  </si>
  <si>
    <t>0501</t>
  </si>
  <si>
    <t>Жилищное хозяйство</t>
  </si>
  <si>
    <t>Благоустройство</t>
  </si>
  <si>
    <t>0502</t>
  </si>
  <si>
    <t>Коммунальное хозяйство</t>
  </si>
  <si>
    <t>0503</t>
  </si>
  <si>
    <t>0505</t>
  </si>
  <si>
    <t>Профессиональная подготовка, переподготовка и повышение квалификации</t>
  </si>
  <si>
    <t>0700</t>
  </si>
  <si>
    <t>0701</t>
  </si>
  <si>
    <t>0702</t>
  </si>
  <si>
    <t>0705</t>
  </si>
  <si>
    <t>0707</t>
  </si>
  <si>
    <t>0709</t>
  </si>
  <si>
    <t>0800</t>
  </si>
  <si>
    <t>0801</t>
  </si>
  <si>
    <t>0900</t>
  </si>
  <si>
    <t>0901</t>
  </si>
  <si>
    <t>Стационарная медицинская помощь</t>
  </si>
  <si>
    <t>0902</t>
  </si>
  <si>
    <t>Амбулаторная помощь</t>
  </si>
  <si>
    <t>0904</t>
  </si>
  <si>
    <t>Скорая медицинская помощь</t>
  </si>
  <si>
    <t>Физическая культура и спорт</t>
  </si>
  <si>
    <t>1000</t>
  </si>
  <si>
    <t>1001</t>
  </si>
  <si>
    <t>1003</t>
  </si>
  <si>
    <t>1004</t>
  </si>
  <si>
    <t>492 01 00 0000 00 0000 000</t>
  </si>
  <si>
    <t>Источники внутреннего финансирования дефицитов бюджетов</t>
  </si>
  <si>
    <t>492 01 02 0000 00 0000 000</t>
  </si>
  <si>
    <t>Кредиты кредитных организаций в валюте Российской Федерации</t>
  </si>
  <si>
    <t>492 01 02 0000 00 0000 700</t>
  </si>
  <si>
    <t>492 01 02 0000 04 0000 710</t>
  </si>
  <si>
    <t>492 01 02 0000 00 0000 800</t>
  </si>
  <si>
    <t>492 01 02 0000 04 0000 810</t>
  </si>
  <si>
    <t>492 01 05 0000 00 0000 000</t>
  </si>
  <si>
    <t>Изменение остатков средств на счетах по учету средств бюджета</t>
  </si>
  <si>
    <t>Увеличение остатков средств бюджетов</t>
  </si>
  <si>
    <t>492 01 05 0200 00 0000 500</t>
  </si>
  <si>
    <t>Увеличение прочих остатков средств бюджетов</t>
  </si>
  <si>
    <t>492 01 05 0201 00 0000 510</t>
  </si>
  <si>
    <t>Увеличение прочих остатков денежных средств бюджетов</t>
  </si>
  <si>
    <t>492 01 05 0201 04 0000 510</t>
  </si>
  <si>
    <t>Увеличение прочих остатков денежных средств бюджетов городских округов</t>
  </si>
  <si>
    <t>492 01 05 0000 00 0000 600</t>
  </si>
  <si>
    <t>Уменьшение остатков средств бюджетов</t>
  </si>
  <si>
    <t>492 01 05 0200 00 0000 600</t>
  </si>
  <si>
    <t>Уменьшение прочих остатков средств бюджетов</t>
  </si>
  <si>
    <t>492 01 05 0201 00 0000 610</t>
  </si>
  <si>
    <t>Уменьшение прочих остатков денежных средств бюджетов</t>
  </si>
  <si>
    <t xml:space="preserve">492 01 05 0201 04 0000 610 </t>
  </si>
  <si>
    <t>Уменьшение прочих остатков денежных средств бюджетов городских округов</t>
  </si>
  <si>
    <t>492 01 05 0100 00 0000 500</t>
  </si>
  <si>
    <t>Увеличение остатков финансовых резервов бюджетов</t>
  </si>
  <si>
    <t>492 01 05 0101 00 0000 510</t>
  </si>
  <si>
    <t>Увеличение остатков денежных средств финансовых резервов бюджетов</t>
  </si>
  <si>
    <t>492 01 05 0101 04 0000 510</t>
  </si>
  <si>
    <t>Увеличение остатков денежных средств финансовых резервов бюджетов городских округов</t>
  </si>
  <si>
    <t>ВСЕГО РАСХОДОВ</t>
  </si>
  <si>
    <t>ОБЩЕГОСУДАРСТВЕННЫЕ ВОПРОСЫ</t>
  </si>
  <si>
    <t xml:space="preserve">НАЦИОНАЛЬНАЯ БЕЗОПАСНОСТЬ И ПРАВООХРАНИТЕЛЬНАЯ ДЕЯТЕЛЬНОСТЬ </t>
  </si>
  <si>
    <t>НАЦИОНАЛЬНАЯ ЭКОНОМИКА</t>
  </si>
  <si>
    <t>ЖИЛИЩНО-КОММУНАЛЬНОЕ ХОЗЯЙСТВО</t>
  </si>
  <si>
    <t>ОБРАЗОВАНИЕ</t>
  </si>
  <si>
    <t>СОЦИАЛЬНАЯ ПОЛИТИКА</t>
  </si>
  <si>
    <t>Получение кредитов от кредитных организаций в валюте Российской Федерации</t>
  </si>
  <si>
    <t>000 1 16 08000 01 0000 140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</si>
  <si>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</si>
  <si>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Превышение доходов над расходами (со знаком "плюс")                                Превышение расходов над доходами (со знаком "минус")</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</si>
  <si>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</si>
  <si>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тыс.руб.</t>
  </si>
  <si>
    <t>УТВЕРЖДЕН</t>
  </si>
  <si>
    <t>города Рязани</t>
  </si>
  <si>
    <t>управления администрации города Рязани</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</si>
  <si>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</si>
  <si>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</si>
  <si>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000 1 01 02011 01 0000 110</t>
  </si>
  <si>
    <t>Налог на доходы физических лиц с доходов, полученных физическими лицами, не являющимися налоговыми резидентами Российской Федерации в виде дивидендов от долевого участия в деятельности организаций</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</si>
  <si>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</si>
  <si>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492 202 03055 04 0000 151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</si>
  <si>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</si>
  <si>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Защита населения и территории от чрезвычайных ситуаций природного и техногенного характера, гражданская оборона</t>
  </si>
  <si>
    <t>492 01 05 0000 00 0000 500</t>
  </si>
  <si>
    <t>000 1 14 02033 04 0000 410</t>
  </si>
  <si>
    <t>000 1 17 01040 04 0000 180</t>
  </si>
  <si>
    <t>000 1 14 06012 04 0000 430</t>
  </si>
  <si>
    <t>492 202 02999 00 0000 151</t>
  </si>
  <si>
    <t xml:space="preserve">Прочие субсидии  </t>
  </si>
  <si>
    <t xml:space="preserve">плану </t>
  </si>
  <si>
    <t xml:space="preserve">НАЛОГОВЫЕ И НЕНАЛОГОВЫЕ ДОХОДЫ </t>
  </si>
  <si>
    <t>000 1 01 02060 01 0000 110</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</si>
  <si>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</si>
  <si>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000 1 11 05024 04 0000 120</t>
  </si>
  <si>
    <t>000 1 16 33040 04 0000 140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</si>
  <si>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</si>
  <si>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492 202 02000 00 0000 151</t>
  </si>
  <si>
    <t>492 202 03024 00 0000 151</t>
  </si>
  <si>
    <t>Субвенции местным бюджетам на выполнение передаваемых полномочий субъектов Российской Федерации</t>
  </si>
  <si>
    <t>492 202 03027 00 0000 151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</si>
  <si>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</si>
  <si>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</si>
  <si>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492 202 03029 00 0000 151</t>
  </si>
  <si>
    <t>492 202 03055 00 0000 151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</si>
  <si>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</si>
  <si>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Получение кредитов от кредитных организаций бюджетами городских округов в валюте Российской Федерации</t>
  </si>
  <si>
    <t xml:space="preserve">Погашение кредитов, предоставленных кредитными организациями в валюте Российской Федерации </t>
  </si>
  <si>
    <t>Погашение бюджетами городских округов  кредитов, полученных от кредитных организаций в валюте Российской Федерации</t>
  </si>
  <si>
    <t>000 1 11 09044 04 0000 120</t>
  </si>
  <si>
    <t>000 1 14 02032 04 0000 440</t>
  </si>
  <si>
    <t>Субвенции бюджетам муниципальных образований  на ежемесячное денежное вознаграждение за классное руководство</t>
  </si>
  <si>
    <t>Другие вопросы в области национальной экономики</t>
  </si>
  <si>
    <t xml:space="preserve"> Другие вопросы в области  жилищно-коммунального хозяйства </t>
  </si>
  <si>
    <t>Невыясненные поступления, зачисляемые в бюджеты городских округов</t>
  </si>
  <si>
    <t xml:space="preserve">распоряжением  администрации </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</si>
  <si>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</si>
  <si>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</si>
  <si>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Начальник финансово-казначейского</t>
  </si>
  <si>
    <t>М.А.Наумова</t>
  </si>
  <si>
    <t>492 202 03002 00 0000 151</t>
  </si>
  <si>
    <t>Субвенции бюджетам на осуществление полномочий по подготовке проведения статистических переписей</t>
  </si>
  <si>
    <t>492 202 03002 04 0000 151</t>
  </si>
  <si>
    <t>Субвенции бюджетам городских округов на осуществление полномочий по подготовке проведения статистических переписей</t>
  </si>
  <si>
    <t>000 1 01 02050 01 0000 110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</si>
  <si>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</si>
  <si>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000 1 01 02070 01 0000 110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</si>
  <si>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</si>
  <si>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года</t>
  </si>
  <si>
    <t xml:space="preserve"> бюджета города Рязани за 1 квартал 2011 года</t>
  </si>
  <si>
    <t>01.04.</t>
  </si>
  <si>
    <t>на 2011</t>
  </si>
  <si>
    <t>000 1 05 02010 02 0000 110</t>
  </si>
  <si>
    <t>000 1 05 02020 02 0000 110</t>
  </si>
  <si>
    <t>Единый налог на вмененный доход для отдельных видов деятельности (за налоговые периоды, истекшие до 1 января 2011 года)</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</si>
  <si>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</si>
  <si>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</si>
  <si>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</si>
  <si>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</si>
  <si>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</si>
  <si>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</si>
  <si>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492 202 02116 00 0000 151</t>
  </si>
  <si>
    <t>Субсидии бюджетам на капитальный ремонт и ремонт автомобильных дорог общего пользования административных центров субъектов Российской Федерации</t>
  </si>
  <si>
    <t xml:space="preserve">492 202 02116 04 0000 151 </t>
  </si>
  <si>
    <t>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t>
  </si>
  <si>
    <t>492 202 02137 00 0000 151</t>
  </si>
  <si>
    <t>Субсидии бюджетам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</si>
  <si>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492 202 02137 04 0000 151</t>
  </si>
  <si>
    <t>Субсидии бюджетам городских округов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</si>
  <si>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492 202 03021 00 0000 151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</si>
  <si>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</si>
  <si>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000 2 19 00000 00 0000 000</t>
  </si>
  <si>
    <t>000 2 19 04000 04 0000 151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</si>
  <si>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</si>
  <si>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0107</t>
  </si>
  <si>
    <t>Обеспечение проведения выборов и референдумов</t>
  </si>
  <si>
    <t>0113</t>
  </si>
  <si>
    <t>Дорожное хозяйство (дорожные фонды)</t>
  </si>
  <si>
    <t xml:space="preserve">КУЛЬТУРА, КИНЕМАТОГРАФИЯ </t>
  </si>
  <si>
    <t>Другие вопросы в области культуры, кинематографии</t>
  </si>
  <si>
    <t>0804</t>
  </si>
  <si>
    <t>ЗДРАВООХРАНЕНИЕ</t>
  </si>
  <si>
    <t>0909</t>
  </si>
  <si>
    <t>Другие вопросы в области здравоохранения</t>
  </si>
  <si>
    <t>1006</t>
  </si>
  <si>
    <t>Другие вопросы в области социальной политики</t>
  </si>
  <si>
    <t>1100</t>
  </si>
  <si>
    <t>1101</t>
  </si>
  <si>
    <t>Физическая культура</t>
  </si>
  <si>
    <t>1105</t>
  </si>
  <si>
    <t>Другие вопросы в области физической культуры и спорта</t>
  </si>
  <si>
    <t>1300</t>
  </si>
  <si>
    <t>1301</t>
  </si>
  <si>
    <t>Обслуживание государственного внутреннего и муниципального долга</t>
  </si>
  <si>
    <t>000 1 05 02000 00 0000 110</t>
  </si>
  <si>
    <t>000 1 05 03000 00 0000 110</t>
  </si>
  <si>
    <t>000 1 05 03010 01 0000 110</t>
  </si>
  <si>
    <t xml:space="preserve">000 1 05 03020 01 0000 110 </t>
  </si>
  <si>
    <t>Единый сельскохозяйственный налог (за налоговые периоды, истекшие до 1 января 2011 года)</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</si>
  <si>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также штрафы, взыскание которых осуществляется на основании ранее действовавшей статьи 117 Налогового кодекса Российской Федерации</t>
  </si>
  <si>
    <t>Прочие дотации бюджетам городских округов</t>
  </si>
  <si>
    <t>от   12    мая    2011  № 860-р</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</si>
</sst>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1\)"/>
    <numFmt numFmtId="173" formatCode="\+\(\1\)"/>
    <numFmt numFmtId="174" formatCode="\(\ \1\)"/>
    <numFmt numFmtId="175" formatCode="\ "/>
    <numFmt numFmtId="176" formatCode="\(@\)"/>
    <numFmt numFmtId="177" formatCode="0.0"/>
    <numFmt numFmtId="178" formatCode="0.000"/>
    <numFmt numFmtId="179" formatCode="0.0000"/>
    <numFmt numFmtId="180" formatCode="0.0_ ;\-0.0\ "/>
    <numFmt numFmtId="181" formatCode="0.0%"/>
    <numFmt numFmtId="182" formatCode="0.0000000"/>
    <numFmt numFmtId="183" formatCode="0.000000"/>
    <numFmt numFmtId="184" formatCode="0.00000"/>
  </numFmts>
  <fonts count="23">
    <font>
      <sz val="10"/>
      <name val="Arial Cyr"/>
      <family val="0"/>
    </font>
    <font>
      <sz val="12"/>
      <name val="Times New Roman Cyr"/>
      <family val="1"/>
    </font>
    <font>
      <b/>
      <sz val="11"/>
      <name val="Times New Roman Cyr"/>
      <family val="1"/>
    </font>
    <font>
      <sz val="11"/>
      <name val="Times New Roman Cyr"/>
      <family val="1"/>
    </font>
    <font>
      <i/>
      <sz val="11"/>
      <name val="Times New Roman Cyr"/>
      <family val="1"/>
    </font>
    <font>
      <sz val="8"/>
      <name val="Arial Cyr"/>
      <family val="0"/>
    </font>
    <font>
      <b/>
      <i/>
      <sz val="11"/>
      <name val="Times New Roman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9"/>
      <name val="Times New Roman"/>
      <family val="1"/>
    </font>
    <font>
      <b/>
      <sz val="9"/>
      <name val="Times New Roman"/>
      <family val="1"/>
    </font>
    <font>
      <b/>
      <i/>
      <sz val="9"/>
      <name val="Times New Roman"/>
      <family val="1"/>
    </font>
    <font>
      <b/>
      <sz val="9"/>
      <name val="Times New Roman Cyr"/>
      <family val="1"/>
    </font>
    <font>
      <sz val="9"/>
      <name val="Times New Roman Cyr"/>
      <family val="1"/>
    </font>
    <font>
      <i/>
      <sz val="9"/>
      <name val="Times New Roman Cyr"/>
      <family val="1"/>
    </font>
    <font>
      <b/>
      <i/>
      <sz val="9"/>
      <name val="Times New Roman Cyr"/>
      <family val="0"/>
    </font>
    <font>
      <sz val="10"/>
      <name val="Times New Roman"/>
      <family val="1"/>
    </font>
    <font>
      <i/>
      <sz val="10"/>
      <name val="Arial Cyr"/>
      <family val="0"/>
    </font>
    <font>
      <i/>
      <sz val="9"/>
      <name val="Times New Roman"/>
      <family val="1"/>
    </font>
    <font>
      <b/>
      <sz val="14"/>
      <name val="Times New Roman"/>
      <family val="1"/>
    </font>
    <font>
      <sz val="12"/>
      <name val="Times New Roman"/>
      <family val="1"/>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style="thin"/>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4">
    <xf numFmtId="0" fontId="0" fillId="0" borderId="0" xfId="0" applyAlignment="1">
      <alignment/>
    </xf>
    <xf numFmtId="0" fontId="3" fillId="0" borderId="1" xfId="0" applyFont="1" applyBorder="1" applyAlignment="1">
      <alignment horizontal="center"/>
    </xf>
    <xf numFmtId="49" fontId="3" fillId="0" borderId="2" xfId="0" applyNumberFormat="1" applyFont="1" applyBorder="1" applyAlignment="1">
      <alignment horizontal="center"/>
    </xf>
    <xf numFmtId="0" fontId="11" fillId="0" borderId="0" xfId="0" applyFont="1" applyAlignment="1">
      <alignment/>
    </xf>
    <xf numFmtId="0" fontId="11" fillId="0" borderId="2" xfId="0" applyFont="1" applyBorder="1" applyAlignment="1">
      <alignment horizontal="left" vertical="center" wrapText="1" shrinkToFit="1"/>
    </xf>
    <xf numFmtId="0" fontId="1" fillId="0" borderId="0" xfId="0" applyFont="1" applyBorder="1" applyAlignment="1">
      <alignment horizontal="center"/>
    </xf>
    <xf numFmtId="0" fontId="3" fillId="0" borderId="0" xfId="0" applyFont="1" applyBorder="1" applyAlignment="1">
      <alignment horizontal="center"/>
    </xf>
    <xf numFmtId="0" fontId="1" fillId="0" borderId="0" xfId="0" applyFont="1" applyBorder="1" applyAlignment="1">
      <alignment/>
    </xf>
    <xf numFmtId="49" fontId="3" fillId="0" borderId="3" xfId="0" applyNumberFormat="1" applyFont="1" applyBorder="1" applyAlignment="1">
      <alignment horizontal="center"/>
    </xf>
    <xf numFmtId="0" fontId="12" fillId="0" borderId="3" xfId="0" applyFont="1" applyBorder="1" applyAlignment="1">
      <alignment horizontal="left" vertical="center" wrapText="1" shrinkToFit="1"/>
    </xf>
    <xf numFmtId="0" fontId="9" fillId="0" borderId="0" xfId="0" applyFont="1" applyAlignment="1">
      <alignment/>
    </xf>
    <xf numFmtId="0" fontId="18" fillId="0" borderId="0" xfId="0" applyFont="1" applyAlignment="1">
      <alignment/>
    </xf>
    <xf numFmtId="0" fontId="19" fillId="0" borderId="0" xfId="0" applyFont="1" applyAlignment="1">
      <alignment/>
    </xf>
    <xf numFmtId="0" fontId="0" fillId="0" borderId="0" xfId="0" applyFont="1" applyAlignment="1">
      <alignment/>
    </xf>
    <xf numFmtId="0" fontId="18" fillId="0" borderId="0" xfId="0" applyFont="1" applyAlignment="1">
      <alignment/>
    </xf>
    <xf numFmtId="0" fontId="11" fillId="0" borderId="3" xfId="0" applyFont="1" applyBorder="1" applyAlignment="1">
      <alignment horizontal="left" vertical="center" wrapText="1" shrinkToFit="1"/>
    </xf>
    <xf numFmtId="0" fontId="11" fillId="0" borderId="0" xfId="0" applyFont="1" applyBorder="1" applyAlignment="1">
      <alignment horizontal="left" vertical="center" wrapText="1" shrinkToFit="1"/>
    </xf>
    <xf numFmtId="0" fontId="12" fillId="0" borderId="3" xfId="0" applyNumberFormat="1" applyFont="1" applyBorder="1" applyAlignment="1">
      <alignment horizontal="left" vertical="center" shrinkToFit="1"/>
    </xf>
    <xf numFmtId="49" fontId="11" fillId="0" borderId="3" xfId="0" applyNumberFormat="1" applyFont="1" applyBorder="1" applyAlignment="1">
      <alignment horizontal="left" vertical="center" wrapText="1" shrinkToFit="1"/>
    </xf>
    <xf numFmtId="49" fontId="13" fillId="0" borderId="3" xfId="0" applyNumberFormat="1" applyFont="1" applyBorder="1" applyAlignment="1">
      <alignment horizontal="left" vertical="center" wrapText="1" shrinkToFit="1"/>
    </xf>
    <xf numFmtId="49" fontId="11" fillId="0" borderId="3" xfId="0" applyNumberFormat="1" applyFont="1" applyBorder="1" applyAlignment="1">
      <alignment horizontal="left" vertical="center" shrinkToFit="1"/>
    </xf>
    <xf numFmtId="0" fontId="11" fillId="0" borderId="3" xfId="0" applyNumberFormat="1" applyFont="1" applyBorder="1" applyAlignment="1">
      <alignment horizontal="left" vertical="center" wrapText="1" shrinkToFit="1"/>
    </xf>
    <xf numFmtId="0" fontId="14" fillId="0" borderId="4" xfId="0" applyFont="1" applyBorder="1" applyAlignment="1">
      <alignment horizontal="left"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 xfId="0" applyFont="1" applyBorder="1" applyAlignment="1">
      <alignment horizontal="left" vertical="center"/>
    </xf>
    <xf numFmtId="0" fontId="15" fillId="0" borderId="3" xfId="0" applyFont="1" applyBorder="1" applyAlignment="1">
      <alignment horizontal="left" vertical="center"/>
    </xf>
    <xf numFmtId="0" fontId="15" fillId="0" borderId="3" xfId="0" applyFont="1" applyBorder="1" applyAlignment="1">
      <alignment horizontal="left" vertical="center" wrapText="1"/>
    </xf>
    <xf numFmtId="0" fontId="14" fillId="0" borderId="3" xfId="0" applyFont="1" applyBorder="1" applyAlignment="1">
      <alignment horizontal="left" vertical="center"/>
    </xf>
    <xf numFmtId="0" fontId="15" fillId="0" borderId="4" xfId="0" applyFont="1" applyBorder="1" applyAlignment="1">
      <alignment horizontal="left" vertical="center"/>
    </xf>
    <xf numFmtId="0" fontId="14" fillId="0" borderId="3" xfId="0" applyFont="1" applyBorder="1" applyAlignment="1">
      <alignment horizontal="left" vertical="center" wrapText="1"/>
    </xf>
    <xf numFmtId="0" fontId="15" fillId="0" borderId="5" xfId="0" applyFont="1" applyBorder="1" applyAlignment="1">
      <alignment horizontal="left" vertical="center"/>
    </xf>
    <xf numFmtId="0" fontId="15" fillId="0" borderId="4" xfId="0" applyFont="1" applyBorder="1" applyAlignment="1">
      <alignment horizontal="left" vertical="center"/>
    </xf>
    <xf numFmtId="0" fontId="14" fillId="0" borderId="4" xfId="0" applyFont="1" applyBorder="1" applyAlignment="1">
      <alignment horizontal="left" vertical="center" wrapText="1"/>
    </xf>
    <xf numFmtId="0" fontId="17" fillId="0" borderId="3" xfId="0" applyFont="1" applyBorder="1" applyAlignment="1">
      <alignment horizontal="left" vertical="center" wrapText="1"/>
    </xf>
    <xf numFmtId="0" fontId="14" fillId="0" borderId="3" xfId="0" applyFont="1" applyBorder="1" applyAlignment="1">
      <alignment horizontal="left" vertical="center" wrapText="1"/>
    </xf>
    <xf numFmtId="0" fontId="17" fillId="0" borderId="3" xfId="0" applyFont="1" applyBorder="1" applyAlignment="1">
      <alignment horizontal="left" vertical="center"/>
    </xf>
    <xf numFmtId="0" fontId="16" fillId="0" borderId="3" xfId="0" applyFont="1" applyBorder="1" applyAlignment="1">
      <alignment horizontal="left" vertical="center" wrapText="1"/>
    </xf>
    <xf numFmtId="0" fontId="2" fillId="0" borderId="2" xfId="0" applyFont="1" applyBorder="1" applyAlignment="1">
      <alignment horizontal="right" vertical="center"/>
    </xf>
    <xf numFmtId="177" fontId="2" fillId="0" borderId="2" xfId="0" applyNumberFormat="1"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2" xfId="0" applyFont="1" applyBorder="1" applyAlignment="1">
      <alignment horizontal="right" vertical="center"/>
    </xf>
    <xf numFmtId="177" fontId="3" fillId="0" borderId="2" xfId="0" applyNumberFormat="1" applyFont="1" applyBorder="1" applyAlignment="1">
      <alignment horizontal="right" vertical="center"/>
    </xf>
    <xf numFmtId="0" fontId="3" fillId="0" borderId="3" xfId="0" applyFont="1" applyBorder="1" applyAlignment="1">
      <alignment horizontal="right" vertical="center"/>
    </xf>
    <xf numFmtId="177" fontId="3" fillId="0" borderId="6" xfId="0" applyNumberFormat="1" applyFont="1" applyBorder="1" applyAlignment="1">
      <alignment horizontal="right" vertical="center"/>
    </xf>
    <xf numFmtId="0" fontId="4" fillId="0" borderId="2" xfId="0" applyFont="1" applyBorder="1" applyAlignment="1">
      <alignment horizontal="right" vertical="center"/>
    </xf>
    <xf numFmtId="177" fontId="3" fillId="0" borderId="2" xfId="0" applyNumberFormat="1" applyFont="1" applyBorder="1" applyAlignment="1">
      <alignment horizontal="right" vertical="center"/>
    </xf>
    <xf numFmtId="0" fontId="2" fillId="0" borderId="2"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177" fontId="6" fillId="0" borderId="2" xfId="0" applyNumberFormat="1" applyFont="1" applyBorder="1" applyAlignment="1">
      <alignment horizontal="right" vertical="center"/>
    </xf>
    <xf numFmtId="177" fontId="3" fillId="0" borderId="3" xfId="0" applyNumberFormat="1"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177" fontId="2" fillId="0" borderId="7" xfId="0" applyNumberFormat="1" applyFont="1" applyBorder="1" applyAlignment="1">
      <alignment horizontal="right" vertical="center"/>
    </xf>
    <xf numFmtId="0" fontId="3" fillId="0" borderId="7" xfId="0" applyFont="1" applyBorder="1" applyAlignment="1">
      <alignment horizontal="right" vertical="center"/>
    </xf>
    <xf numFmtId="0" fontId="3" fillId="0" borderId="4" xfId="0" applyFont="1" applyBorder="1" applyAlignment="1">
      <alignment horizontal="right" vertical="center"/>
    </xf>
    <xf numFmtId="0" fontId="3" fillId="0" borderId="7" xfId="0" applyFont="1" applyBorder="1" applyAlignment="1">
      <alignment horizontal="right" vertical="center"/>
    </xf>
    <xf numFmtId="0" fontId="3" fillId="0" borderId="4" xfId="0" applyFont="1" applyBorder="1" applyAlignment="1">
      <alignment horizontal="right" vertical="center"/>
    </xf>
    <xf numFmtId="177" fontId="2" fillId="0" borderId="2" xfId="0" applyNumberFormat="1" applyFont="1" applyBorder="1" applyAlignment="1">
      <alignment horizontal="right" vertical="center"/>
    </xf>
    <xf numFmtId="177" fontId="2" fillId="0" borderId="3" xfId="0" applyNumberFormat="1" applyFont="1" applyBorder="1" applyAlignment="1">
      <alignment horizontal="right" vertical="center"/>
    </xf>
    <xf numFmtId="177" fontId="10" fillId="0" borderId="2" xfId="0" applyNumberFormat="1" applyFont="1" applyBorder="1" applyAlignment="1">
      <alignment horizontal="right" vertical="center"/>
    </xf>
    <xf numFmtId="177" fontId="9" fillId="0" borderId="7" xfId="0" applyNumberFormat="1" applyFont="1" applyBorder="1" applyAlignment="1">
      <alignment horizontal="right" vertical="center"/>
    </xf>
    <xf numFmtId="177" fontId="9" fillId="0" borderId="2" xfId="0" applyNumberFormat="1" applyFont="1" applyBorder="1" applyAlignment="1">
      <alignment horizontal="right" vertical="center"/>
    </xf>
    <xf numFmtId="177" fontId="2" fillId="0" borderId="1" xfId="0" applyNumberFormat="1" applyFont="1" applyBorder="1" applyAlignment="1">
      <alignment horizontal="right" vertical="center"/>
    </xf>
    <xf numFmtId="0" fontId="2" fillId="0" borderId="0" xfId="0" applyFont="1" applyBorder="1" applyAlignment="1">
      <alignment horizontal="right" vertical="center"/>
    </xf>
    <xf numFmtId="177" fontId="2" fillId="0" borderId="6" xfId="0" applyNumberFormat="1" applyFont="1" applyBorder="1" applyAlignment="1">
      <alignment horizontal="right" vertical="center"/>
    </xf>
    <xf numFmtId="0" fontId="15" fillId="0" borderId="8" xfId="0" applyFont="1" applyBorder="1" applyAlignment="1">
      <alignment horizontal="left" vertical="center" wrapText="1"/>
    </xf>
    <xf numFmtId="177" fontId="2" fillId="0" borderId="4" xfId="0" applyNumberFormat="1" applyFont="1" applyBorder="1" applyAlignment="1">
      <alignment horizontal="right" vertical="center"/>
    </xf>
    <xf numFmtId="49" fontId="20" fillId="0" borderId="3" xfId="0" applyNumberFormat="1" applyFont="1" applyBorder="1" applyAlignment="1">
      <alignment horizontal="left" vertical="center" wrapText="1" shrinkToFit="1"/>
    </xf>
    <xf numFmtId="0" fontId="4" fillId="0" borderId="3" xfId="0" applyFont="1" applyBorder="1" applyAlignment="1">
      <alignment horizontal="right" vertical="center"/>
    </xf>
    <xf numFmtId="177" fontId="3" fillId="0" borderId="3" xfId="0" applyNumberFormat="1" applyFont="1" applyBorder="1" applyAlignment="1">
      <alignment horizontal="right" vertical="center"/>
    </xf>
    <xf numFmtId="0" fontId="15" fillId="0" borderId="8" xfId="0" applyFont="1" applyBorder="1" applyAlignment="1">
      <alignment horizontal="left" vertical="center" wrapText="1"/>
    </xf>
    <xf numFmtId="49" fontId="12" fillId="0" borderId="4" xfId="0" applyNumberFormat="1" applyFont="1" applyBorder="1" applyAlignment="1">
      <alignment horizontal="left" vertical="center" wrapText="1" shrinkToFit="1"/>
    </xf>
    <xf numFmtId="49" fontId="12" fillId="0" borderId="0" xfId="0" applyNumberFormat="1" applyFont="1" applyBorder="1" applyAlignment="1">
      <alignment horizontal="left" vertical="center" wrapText="1" shrinkToFit="1"/>
    </xf>
    <xf numFmtId="177" fontId="9" fillId="0" borderId="3" xfId="0" applyNumberFormat="1" applyFont="1" applyBorder="1" applyAlignment="1">
      <alignment horizontal="right" vertical="center"/>
    </xf>
    <xf numFmtId="0" fontId="16" fillId="0" borderId="8" xfId="0" applyFont="1" applyBorder="1" applyAlignment="1">
      <alignment horizontal="left" vertical="center" wrapText="1"/>
    </xf>
    <xf numFmtId="0" fontId="16" fillId="0" borderId="3" xfId="0" applyFont="1" applyBorder="1" applyAlignment="1">
      <alignment horizontal="left" vertical="center" wrapText="1"/>
    </xf>
    <xf numFmtId="0" fontId="15" fillId="0" borderId="4" xfId="0" applyFont="1" applyBorder="1" applyAlignment="1">
      <alignment horizontal="left" vertical="center" wrapText="1"/>
    </xf>
    <xf numFmtId="177" fontId="0" fillId="0" borderId="0" xfId="0" applyNumberFormat="1" applyAlignment="1">
      <alignment/>
    </xf>
    <xf numFmtId="0" fontId="15" fillId="0" borderId="5" xfId="0" applyFont="1" applyBorder="1" applyAlignment="1">
      <alignment horizontal="left" vertical="center" wrapText="1"/>
    </xf>
    <xf numFmtId="177" fontId="4" fillId="0" borderId="3" xfId="0" applyNumberFormat="1" applyFont="1" applyBorder="1" applyAlignment="1">
      <alignment horizontal="right" vertical="center"/>
    </xf>
    <xf numFmtId="177" fontId="4" fillId="0" borderId="2" xfId="0" applyNumberFormat="1"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16" fillId="0" borderId="2" xfId="0" applyFont="1" applyBorder="1" applyAlignment="1">
      <alignment vertical="center" wrapText="1"/>
    </xf>
    <xf numFmtId="0" fontId="20" fillId="0" borderId="3" xfId="0" applyNumberFormat="1" applyFont="1" applyBorder="1" applyAlignment="1">
      <alignment horizontal="left" vertical="center" wrapText="1" shrinkToFit="1"/>
    </xf>
    <xf numFmtId="49" fontId="20" fillId="0" borderId="4" xfId="0" applyNumberFormat="1" applyFont="1" applyBorder="1" applyAlignment="1">
      <alignment horizontal="left" vertical="center" wrapText="1" shrinkToFit="1"/>
    </xf>
    <xf numFmtId="177" fontId="3" fillId="0" borderId="4" xfId="0" applyNumberFormat="1" applyFont="1" applyBorder="1" applyAlignment="1">
      <alignment horizontal="right" vertical="center"/>
    </xf>
    <xf numFmtId="177" fontId="3" fillId="0" borderId="7" xfId="0" applyNumberFormat="1" applyFont="1" applyBorder="1" applyAlignment="1">
      <alignment horizontal="right" vertical="center"/>
    </xf>
    <xf numFmtId="177" fontId="3" fillId="0" borderId="7" xfId="0" applyNumberFormat="1" applyFont="1" applyBorder="1" applyAlignment="1">
      <alignment horizontal="right" vertical="center"/>
    </xf>
    <xf numFmtId="177" fontId="3" fillId="0" borderId="4" xfId="0" applyNumberFormat="1" applyFont="1" applyBorder="1" applyAlignment="1">
      <alignment horizontal="right" vertical="center"/>
    </xf>
    <xf numFmtId="177" fontId="9" fillId="0" borderId="4" xfId="0" applyNumberFormat="1" applyFont="1" applyBorder="1" applyAlignment="1">
      <alignment horizontal="right" vertical="center"/>
    </xf>
    <xf numFmtId="0" fontId="0" fillId="0" borderId="9" xfId="0" applyBorder="1" applyAlignment="1">
      <alignment/>
    </xf>
    <xf numFmtId="0" fontId="1" fillId="0" borderId="10" xfId="0" applyFont="1" applyBorder="1" applyAlignment="1">
      <alignment/>
    </xf>
    <xf numFmtId="0" fontId="3" fillId="0" borderId="11"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xf>
    <xf numFmtId="0" fontId="0" fillId="0" borderId="13" xfId="0" applyBorder="1" applyAlignment="1">
      <alignment/>
    </xf>
    <xf numFmtId="0" fontId="3" fillId="0" borderId="14" xfId="0" applyFont="1" applyBorder="1" applyAlignment="1">
      <alignment horizontal="center"/>
    </xf>
    <xf numFmtId="0" fontId="9" fillId="0" borderId="13" xfId="0" applyFont="1" applyBorder="1" applyAlignment="1">
      <alignment horizontal="center"/>
    </xf>
    <xf numFmtId="0" fontId="0" fillId="0" borderId="15" xfId="0" applyBorder="1" applyAlignment="1">
      <alignment/>
    </xf>
    <xf numFmtId="0" fontId="9" fillId="0" borderId="16" xfId="0" applyFont="1" applyBorder="1" applyAlignment="1">
      <alignment horizontal="center"/>
    </xf>
    <xf numFmtId="49" fontId="3" fillId="0" borderId="17" xfId="0" applyNumberFormat="1" applyFont="1" applyBorder="1" applyAlignment="1">
      <alignment horizontal="center"/>
    </xf>
    <xf numFmtId="0" fontId="11" fillId="0" borderId="16" xfId="0" applyFont="1" applyBorder="1" applyAlignment="1">
      <alignment horizontal="left" vertical="center" wrapText="1" shrinkToFit="1"/>
    </xf>
    <xf numFmtId="180" fontId="2" fillId="0" borderId="17" xfId="0" applyNumberFormat="1" applyFont="1" applyBorder="1" applyAlignment="1">
      <alignment horizontal="right" vertical="center"/>
    </xf>
    <xf numFmtId="180" fontId="3" fillId="0" borderId="17" xfId="0" applyNumberFormat="1" applyFont="1" applyBorder="1" applyAlignment="1">
      <alignment horizontal="right" vertical="center"/>
    </xf>
    <xf numFmtId="0" fontId="11" fillId="0" borderId="13" xfId="0" applyFont="1" applyBorder="1" applyAlignment="1">
      <alignment horizontal="left" vertical="center" wrapText="1" shrinkToFit="1"/>
    </xf>
    <xf numFmtId="180" fontId="3" fillId="0" borderId="14" xfId="0" applyNumberFormat="1" applyFont="1" applyBorder="1" applyAlignment="1">
      <alignment horizontal="right" vertical="center"/>
    </xf>
    <xf numFmtId="0" fontId="12" fillId="0" borderId="16" xfId="0" applyFont="1" applyBorder="1" applyAlignment="1">
      <alignment horizontal="left" vertical="center" wrapText="1" shrinkToFit="1"/>
    </xf>
    <xf numFmtId="0" fontId="11" fillId="0" borderId="16" xfId="0" applyNumberFormat="1" applyFont="1" applyBorder="1" applyAlignment="1">
      <alignment horizontal="left" vertical="center" shrinkToFit="1"/>
    </xf>
    <xf numFmtId="180" fontId="6" fillId="0" borderId="17" xfId="0" applyNumberFormat="1" applyFont="1" applyBorder="1" applyAlignment="1">
      <alignment horizontal="right" vertical="center"/>
    </xf>
    <xf numFmtId="180" fontId="4" fillId="0" borderId="17" xfId="0" applyNumberFormat="1" applyFont="1" applyBorder="1" applyAlignment="1">
      <alignment horizontal="right" vertical="center"/>
    </xf>
    <xf numFmtId="3" fontId="11" fillId="0" borderId="16" xfId="0" applyNumberFormat="1" applyFont="1" applyBorder="1" applyAlignment="1">
      <alignment horizontal="left" vertical="center" shrinkToFit="1"/>
    </xf>
    <xf numFmtId="0" fontId="11" fillId="0" borderId="16" xfId="0" applyNumberFormat="1" applyFont="1" applyBorder="1" applyAlignment="1">
      <alignment horizontal="left" shrinkToFit="1"/>
    </xf>
    <xf numFmtId="0" fontId="20" fillId="0" borderId="16" xfId="0" applyNumberFormat="1" applyFont="1" applyBorder="1" applyAlignment="1">
      <alignment horizontal="left" vertical="center" shrinkToFit="1"/>
    </xf>
    <xf numFmtId="0" fontId="11" fillId="0" borderId="15" xfId="0" applyNumberFormat="1" applyFont="1" applyBorder="1" applyAlignment="1">
      <alignment horizontal="left" vertical="center" shrinkToFit="1"/>
    </xf>
    <xf numFmtId="180" fontId="3" fillId="0" borderId="18" xfId="0" applyNumberFormat="1" applyFont="1" applyBorder="1" applyAlignment="1">
      <alignment horizontal="right" vertical="center"/>
    </xf>
    <xf numFmtId="49" fontId="11" fillId="0" borderId="15" xfId="0" applyNumberFormat="1" applyFont="1" applyBorder="1" applyAlignment="1">
      <alignment horizontal="left" vertical="top" shrinkToFit="1"/>
    </xf>
    <xf numFmtId="180" fontId="2" fillId="0" borderId="18" xfId="0" applyNumberFormat="1" applyFont="1" applyBorder="1" applyAlignment="1">
      <alignment horizontal="right" vertical="center"/>
    </xf>
    <xf numFmtId="49" fontId="11" fillId="0" borderId="13" xfId="0" applyNumberFormat="1" applyFont="1" applyBorder="1" applyAlignment="1">
      <alignment horizontal="left" vertical="top" shrinkToFit="1"/>
    </xf>
    <xf numFmtId="180" fontId="2" fillId="0" borderId="14" xfId="0" applyNumberFormat="1" applyFont="1" applyBorder="1" applyAlignment="1">
      <alignment horizontal="right" vertical="center"/>
    </xf>
    <xf numFmtId="0" fontId="11" fillId="0" borderId="13" xfId="0" applyFont="1" applyBorder="1" applyAlignment="1">
      <alignment horizontal="center" vertical="center"/>
    </xf>
    <xf numFmtId="0" fontId="14" fillId="0" borderId="0" xfId="0" applyFont="1" applyBorder="1" applyAlignment="1">
      <alignment horizontal="left" vertical="center"/>
    </xf>
    <xf numFmtId="0" fontId="2" fillId="0" borderId="14" xfId="0" applyFont="1" applyBorder="1" applyAlignment="1">
      <alignment horizontal="right" vertical="center"/>
    </xf>
    <xf numFmtId="49" fontId="12" fillId="0" borderId="15"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2" fillId="0" borderId="13" xfId="0" applyNumberFormat="1" applyFont="1" applyBorder="1" applyAlignment="1">
      <alignment horizontal="center" vertical="center"/>
    </xf>
    <xf numFmtId="0" fontId="14" fillId="0" borderId="0" xfId="0" applyFont="1" applyBorder="1" applyAlignment="1">
      <alignment horizontal="left" vertical="center" wrapText="1"/>
    </xf>
    <xf numFmtId="49" fontId="12" fillId="0" borderId="16" xfId="0" applyNumberFormat="1" applyFont="1" applyBorder="1" applyAlignment="1">
      <alignment horizontal="center" vertical="center"/>
    </xf>
    <xf numFmtId="49" fontId="11" fillId="0" borderId="13" xfId="0" applyNumberFormat="1" applyFont="1" applyBorder="1" applyAlignment="1">
      <alignment horizontal="center" vertical="center"/>
    </xf>
    <xf numFmtId="0" fontId="15" fillId="0" borderId="0" xfId="0" applyFont="1" applyBorder="1" applyAlignment="1">
      <alignment horizontal="left" vertical="center" wrapText="1"/>
    </xf>
    <xf numFmtId="49" fontId="11" fillId="0" borderId="19" xfId="0" applyNumberFormat="1" applyFont="1" applyBorder="1" applyAlignment="1">
      <alignment horizontal="center" vertical="center"/>
    </xf>
    <xf numFmtId="177" fontId="2" fillId="0" borderId="17" xfId="0" applyNumberFormat="1" applyFont="1" applyBorder="1" applyAlignment="1">
      <alignment horizontal="right" vertical="center"/>
    </xf>
    <xf numFmtId="177" fontId="3" fillId="0" borderId="17" xfId="0" applyNumberFormat="1" applyFont="1" applyBorder="1" applyAlignment="1">
      <alignment horizontal="right" vertical="center"/>
    </xf>
    <xf numFmtId="177" fontId="3" fillId="0" borderId="18" xfId="0" applyNumberFormat="1" applyFont="1" applyBorder="1" applyAlignment="1">
      <alignment horizontal="right" vertical="center"/>
    </xf>
    <xf numFmtId="0" fontId="15" fillId="0" borderId="0" xfId="0" applyFont="1" applyBorder="1" applyAlignment="1">
      <alignment horizontal="left" vertical="center" wrapText="1"/>
    </xf>
    <xf numFmtId="49" fontId="11" fillId="0" borderId="15" xfId="0" applyNumberFormat="1" applyFont="1" applyBorder="1" applyAlignment="1">
      <alignment horizontal="center"/>
    </xf>
    <xf numFmtId="177" fontId="2" fillId="0" borderId="18" xfId="0" applyNumberFormat="1" applyFont="1" applyBorder="1" applyAlignment="1">
      <alignment horizontal="right" vertical="center"/>
    </xf>
    <xf numFmtId="49" fontId="11" fillId="0" borderId="16" xfId="0" applyNumberFormat="1" applyFont="1" applyBorder="1" applyAlignment="1">
      <alignment horizontal="center"/>
    </xf>
    <xf numFmtId="177" fontId="3" fillId="0" borderId="1" xfId="0" applyNumberFormat="1" applyFont="1" applyBorder="1" applyAlignment="1">
      <alignment horizontal="right" vertical="center"/>
    </xf>
    <xf numFmtId="177" fontId="3" fillId="0" borderId="0" xfId="0" applyNumberFormat="1" applyFont="1" applyBorder="1" applyAlignment="1">
      <alignment horizontal="right" vertical="center"/>
    </xf>
    <xf numFmtId="177" fontId="2" fillId="0" borderId="3" xfId="0" applyNumberFormat="1" applyFont="1" applyBorder="1" applyAlignment="1">
      <alignment horizontal="right" vertical="center"/>
    </xf>
    <xf numFmtId="0" fontId="2" fillId="0" borderId="7" xfId="0" applyFont="1" applyBorder="1" applyAlignment="1">
      <alignment horizontal="right" vertical="center"/>
    </xf>
    <xf numFmtId="0" fontId="2" fillId="0" borderId="4" xfId="0" applyFont="1" applyBorder="1" applyAlignment="1">
      <alignment horizontal="right" vertical="center"/>
    </xf>
    <xf numFmtId="0" fontId="12" fillId="0" borderId="16" xfId="0" applyNumberFormat="1" applyFont="1" applyBorder="1" applyAlignment="1">
      <alignment horizontal="left" vertical="center" shrinkToFit="1"/>
    </xf>
    <xf numFmtId="49" fontId="12" fillId="0" borderId="3" xfId="0" applyNumberFormat="1" applyFont="1" applyBorder="1" applyAlignment="1">
      <alignment horizontal="left" vertical="center" wrapText="1" shrinkToFit="1"/>
    </xf>
    <xf numFmtId="177" fontId="2" fillId="0" borderId="7" xfId="0" applyNumberFormat="1" applyFont="1" applyBorder="1" applyAlignment="1">
      <alignment horizontal="right" vertical="center"/>
    </xf>
    <xf numFmtId="0" fontId="22" fillId="0" borderId="0" xfId="0" applyFont="1" applyAlignment="1">
      <alignment/>
    </xf>
    <xf numFmtId="0" fontId="22" fillId="0" borderId="0" xfId="0" applyFont="1" applyAlignment="1">
      <alignment/>
    </xf>
    <xf numFmtId="0" fontId="21" fillId="0" borderId="0" xfId="0" applyFont="1" applyAlignment="1">
      <alignment horizontal="center"/>
    </xf>
    <xf numFmtId="0" fontId="22" fillId="0" borderId="0" xfId="0" applyFont="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29"/>
  <sheetViews>
    <sheetView showGridLines="0" tabSelected="1" workbookViewId="0" topLeftCell="A1">
      <selection activeCell="C13" sqref="C13"/>
    </sheetView>
  </sheetViews>
  <sheetFormatPr defaultColWidth="9.00390625" defaultRowHeight="12.75"/>
  <cols>
    <col min="1" max="1" width="20.625" style="0" customWidth="1"/>
    <col min="2" max="2" width="34.25390625" style="0" customWidth="1"/>
    <col min="3" max="3" width="10.875" style="0" customWidth="1"/>
    <col min="4" max="4" width="11.00390625" style="0" customWidth="1"/>
    <col min="5" max="5" width="10.625" style="0" customWidth="1"/>
    <col min="6" max="6" width="9.00390625" style="0" customWidth="1"/>
    <col min="9" max="9" width="15.875" style="0" customWidth="1"/>
  </cols>
  <sheetData>
    <row r="1" spans="3:6" ht="15" customHeight="1">
      <c r="C1" s="150"/>
      <c r="D1" s="150" t="s">
        <v>235</v>
      </c>
      <c r="E1" s="150"/>
      <c r="F1" s="14"/>
    </row>
    <row r="2" spans="3:6" ht="16.5" customHeight="1">
      <c r="C2" s="153" t="s">
        <v>277</v>
      </c>
      <c r="D2" s="153"/>
      <c r="E2" s="153"/>
      <c r="F2" s="11"/>
    </row>
    <row r="3" spans="3:6" ht="12.75" customHeight="1">
      <c r="C3" s="153" t="s">
        <v>236</v>
      </c>
      <c r="D3" s="153"/>
      <c r="E3" s="153"/>
      <c r="F3" s="11"/>
    </row>
    <row r="4" spans="3:6" ht="14.25" customHeight="1">
      <c r="C4" s="151" t="s">
        <v>343</v>
      </c>
      <c r="D4" s="151"/>
      <c r="E4" s="151"/>
      <c r="F4" s="11"/>
    </row>
    <row r="5" ht="38.25" customHeight="1"/>
    <row r="6" spans="1:6" ht="18.75">
      <c r="A6" s="152" t="s">
        <v>82</v>
      </c>
      <c r="B6" s="152"/>
      <c r="C6" s="152"/>
      <c r="D6" s="152"/>
      <c r="E6" s="152"/>
      <c r="F6" s="152"/>
    </row>
    <row r="7" spans="1:6" ht="18.75">
      <c r="A7" s="152" t="s">
        <v>291</v>
      </c>
      <c r="B7" s="152"/>
      <c r="C7" s="152"/>
      <c r="D7" s="152"/>
      <c r="E7" s="152"/>
      <c r="F7" s="152"/>
    </row>
    <row r="8" ht="26.25" customHeight="1" thickBot="1">
      <c r="E8" s="12" t="s">
        <v>234</v>
      </c>
    </row>
    <row r="9" spans="1:6" ht="15" customHeight="1">
      <c r="A9" s="94"/>
      <c r="B9" s="95"/>
      <c r="C9" s="96" t="s">
        <v>63</v>
      </c>
      <c r="D9" s="97" t="s">
        <v>63</v>
      </c>
      <c r="E9" s="96" t="s">
        <v>49</v>
      </c>
      <c r="F9" s="98" t="s">
        <v>50</v>
      </c>
    </row>
    <row r="10" spans="1:6" ht="15" customHeight="1">
      <c r="A10" s="99"/>
      <c r="B10" s="5"/>
      <c r="C10" s="1" t="s">
        <v>64</v>
      </c>
      <c r="D10" s="6" t="s">
        <v>64</v>
      </c>
      <c r="E10" s="1" t="s">
        <v>51</v>
      </c>
      <c r="F10" s="100" t="s">
        <v>52</v>
      </c>
    </row>
    <row r="11" spans="1:6" ht="15" customHeight="1">
      <c r="A11" s="101" t="s">
        <v>78</v>
      </c>
      <c r="B11" s="5"/>
      <c r="C11" s="1" t="s">
        <v>62</v>
      </c>
      <c r="D11" s="6" t="s">
        <v>53</v>
      </c>
      <c r="E11" s="1" t="s">
        <v>54</v>
      </c>
      <c r="F11" s="100" t="s">
        <v>55</v>
      </c>
    </row>
    <row r="12" spans="1:6" ht="15" customHeight="1">
      <c r="A12" s="101" t="s">
        <v>79</v>
      </c>
      <c r="B12" s="6" t="s">
        <v>80</v>
      </c>
      <c r="C12" s="1" t="s">
        <v>54</v>
      </c>
      <c r="D12" s="6" t="s">
        <v>76</v>
      </c>
      <c r="E12" s="1" t="s">
        <v>292</v>
      </c>
      <c r="F12" s="100" t="s">
        <v>252</v>
      </c>
    </row>
    <row r="13" spans="1:6" ht="15" customHeight="1">
      <c r="A13" s="99"/>
      <c r="B13" s="7"/>
      <c r="C13" s="1">
        <v>2011</v>
      </c>
      <c r="D13" s="6">
        <v>2011</v>
      </c>
      <c r="E13" s="1">
        <v>2011</v>
      </c>
      <c r="F13" s="100" t="s">
        <v>293</v>
      </c>
    </row>
    <row r="14" spans="1:6" ht="15" customHeight="1">
      <c r="A14" s="102"/>
      <c r="B14" s="7"/>
      <c r="C14" s="1" t="s">
        <v>56</v>
      </c>
      <c r="D14" s="6" t="s">
        <v>56</v>
      </c>
      <c r="E14" s="1" t="s">
        <v>290</v>
      </c>
      <c r="F14" s="100" t="s">
        <v>56</v>
      </c>
    </row>
    <row r="15" spans="1:7" ht="15" customHeight="1">
      <c r="A15" s="103">
        <v>1</v>
      </c>
      <c r="B15" s="8" t="s">
        <v>57</v>
      </c>
      <c r="C15" s="2" t="s">
        <v>58</v>
      </c>
      <c r="D15" s="8" t="s">
        <v>59</v>
      </c>
      <c r="E15" s="2" t="s">
        <v>60</v>
      </c>
      <c r="F15" s="104" t="s">
        <v>81</v>
      </c>
      <c r="G15" s="80"/>
    </row>
    <row r="16" spans="1:6" ht="24">
      <c r="A16" s="105" t="s">
        <v>133</v>
      </c>
      <c r="B16" s="9" t="s">
        <v>253</v>
      </c>
      <c r="C16" s="39">
        <f>SUM(C17,C28,C35,C40,C44,C49,C57,C59,C61,C65,C67,C80)</f>
        <v>4384704</v>
      </c>
      <c r="D16" s="39">
        <f>SUM(D17,D28,D35,D40,D44,D49,D57,D59,D61,D65,D67,D80)</f>
        <v>4384704</v>
      </c>
      <c r="E16" s="39">
        <f>SUM(E17,E28,E35,E40,E44,E49,E57,E59,E61,E65,E67,E80)</f>
        <v>1058122.0000000002</v>
      </c>
      <c r="F16" s="106">
        <f aca="true" t="shared" si="0" ref="F16:F27">E16/D16*100</f>
        <v>24.132119294711803</v>
      </c>
    </row>
    <row r="17" spans="1:6" ht="24">
      <c r="A17" s="105" t="s">
        <v>134</v>
      </c>
      <c r="B17" s="9" t="s">
        <v>83</v>
      </c>
      <c r="C17" s="39">
        <f>SUM(C18)</f>
        <v>2508339</v>
      </c>
      <c r="D17" s="39">
        <f>SUM(D18)</f>
        <v>2508339</v>
      </c>
      <c r="E17" s="39">
        <f>SUM(E18)</f>
        <v>549387</v>
      </c>
      <c r="F17" s="106">
        <f t="shared" si="0"/>
        <v>21.902422280242025</v>
      </c>
    </row>
    <row r="18" spans="1:6" ht="24">
      <c r="A18" s="105" t="s">
        <v>135</v>
      </c>
      <c r="B18" s="15" t="s">
        <v>65</v>
      </c>
      <c r="C18" s="43">
        <f>SUM(C19,C20,C23,C24,C26,C21,C22,C25,C27)</f>
        <v>2508339</v>
      </c>
      <c r="D18" s="43">
        <f>SUM(D19,D20,D23,D24,D26,D21,D22,D25,D27)</f>
        <v>2508339</v>
      </c>
      <c r="E18" s="43">
        <f>SUM(E19,E20,E23,E24,E26,E21,E22,E25,E27)</f>
        <v>549387</v>
      </c>
      <c r="F18" s="107">
        <f t="shared" si="0"/>
        <v>21.902422280242025</v>
      </c>
    </row>
    <row r="19" spans="1:6" ht="66" customHeight="1">
      <c r="A19" s="105" t="s">
        <v>138</v>
      </c>
      <c r="B19" s="15" t="s">
        <v>238</v>
      </c>
      <c r="C19" s="43">
        <v>50166</v>
      </c>
      <c r="D19" s="52">
        <v>50166</v>
      </c>
      <c r="E19" s="43">
        <v>11062.9</v>
      </c>
      <c r="F19" s="107">
        <f t="shared" si="0"/>
        <v>22.052585416417493</v>
      </c>
    </row>
    <row r="20" spans="1:6" ht="67.5" customHeight="1">
      <c r="A20" s="105" t="s">
        <v>240</v>
      </c>
      <c r="B20" s="15" t="s">
        <v>241</v>
      </c>
      <c r="C20" s="43">
        <v>469</v>
      </c>
      <c r="D20" s="52">
        <v>469</v>
      </c>
      <c r="E20" s="43">
        <v>52</v>
      </c>
      <c r="F20" s="107">
        <f t="shared" si="0"/>
        <v>11.087420042643924</v>
      </c>
    </row>
    <row r="21" spans="1:6" ht="115.5" customHeight="1">
      <c r="A21" s="105" t="s">
        <v>136</v>
      </c>
      <c r="B21" s="15" t="s">
        <v>0</v>
      </c>
      <c r="C21" s="43">
        <v>2406948</v>
      </c>
      <c r="D21" s="52">
        <v>2406948</v>
      </c>
      <c r="E21" s="43">
        <v>530460.6</v>
      </c>
      <c r="F21" s="107">
        <f t="shared" si="0"/>
        <v>22.03872289721257</v>
      </c>
    </row>
    <row r="22" spans="1:6" ht="108">
      <c r="A22" s="105" t="s">
        <v>137</v>
      </c>
      <c r="B22" s="15" t="s">
        <v>84</v>
      </c>
      <c r="C22" s="43">
        <v>39677</v>
      </c>
      <c r="D22" s="52">
        <v>39677</v>
      </c>
      <c r="E22" s="43">
        <v>4954.4</v>
      </c>
      <c r="F22" s="107">
        <f t="shared" si="0"/>
        <v>12.486831161630164</v>
      </c>
    </row>
    <row r="23" spans="1:6" ht="48">
      <c r="A23" s="105" t="s">
        <v>139</v>
      </c>
      <c r="B23" s="15" t="s">
        <v>85</v>
      </c>
      <c r="C23" s="47">
        <v>6133</v>
      </c>
      <c r="D23" s="72">
        <v>6133</v>
      </c>
      <c r="E23" s="47">
        <v>1293.8</v>
      </c>
      <c r="F23" s="107">
        <f t="shared" si="0"/>
        <v>21.095711723463232</v>
      </c>
    </row>
    <row r="24" spans="1:6" ht="96">
      <c r="A24" s="105" t="s">
        <v>140</v>
      </c>
      <c r="B24" s="15" t="s">
        <v>239</v>
      </c>
      <c r="C24" s="43">
        <v>2816</v>
      </c>
      <c r="D24" s="52">
        <v>2816</v>
      </c>
      <c r="E24" s="43">
        <v>1233.5</v>
      </c>
      <c r="F24" s="107">
        <f t="shared" si="0"/>
        <v>43.80326704545455</v>
      </c>
    </row>
    <row r="25" spans="1:6" ht="132">
      <c r="A25" s="105" t="s">
        <v>286</v>
      </c>
      <c r="B25" s="15" t="s">
        <v>287</v>
      </c>
      <c r="C25" s="43">
        <v>16</v>
      </c>
      <c r="D25" s="43">
        <v>16</v>
      </c>
      <c r="E25" s="43"/>
      <c r="F25" s="107"/>
    </row>
    <row r="26" spans="1:6" ht="84">
      <c r="A26" s="108" t="s">
        <v>254</v>
      </c>
      <c r="B26" s="16" t="s">
        <v>255</v>
      </c>
      <c r="C26" s="142">
        <v>174</v>
      </c>
      <c r="D26" s="143">
        <v>174</v>
      </c>
      <c r="E26" s="45">
        <v>55.8</v>
      </c>
      <c r="F26" s="109">
        <f t="shared" si="0"/>
        <v>32.068965517241374</v>
      </c>
    </row>
    <row r="27" spans="1:6" ht="72">
      <c r="A27" s="105" t="s">
        <v>288</v>
      </c>
      <c r="B27" s="4" t="s">
        <v>289</v>
      </c>
      <c r="C27" s="47">
        <v>1940</v>
      </c>
      <c r="D27" s="47">
        <v>1940</v>
      </c>
      <c r="E27" s="47">
        <v>274</v>
      </c>
      <c r="F27" s="107">
        <f t="shared" si="0"/>
        <v>14.123711340206185</v>
      </c>
    </row>
    <row r="28" spans="1:6" ht="24">
      <c r="A28" s="105" t="s">
        <v>1</v>
      </c>
      <c r="B28" s="9" t="s">
        <v>86</v>
      </c>
      <c r="C28" s="39">
        <f>SUM(C29,C32)</f>
        <v>339432</v>
      </c>
      <c r="D28" s="39">
        <f>SUM(D29,D32)</f>
        <v>339432</v>
      </c>
      <c r="E28" s="39">
        <f>SUM(E29,E32)</f>
        <v>73120</v>
      </c>
      <c r="F28" s="106">
        <f aca="true" t="shared" si="1" ref="F28:F58">E28/D28*100</f>
        <v>21.541869947441608</v>
      </c>
    </row>
    <row r="29" spans="1:6" ht="24">
      <c r="A29" s="105" t="s">
        <v>336</v>
      </c>
      <c r="B29" s="4" t="s">
        <v>87</v>
      </c>
      <c r="C29" s="47">
        <f>C30+C31</f>
        <v>339212</v>
      </c>
      <c r="D29" s="47">
        <f>D30+D31</f>
        <v>339212</v>
      </c>
      <c r="E29" s="72">
        <f>E30+E31</f>
        <v>73076.9</v>
      </c>
      <c r="F29" s="107">
        <f t="shared" si="1"/>
        <v>21.543135266441045</v>
      </c>
    </row>
    <row r="30" spans="1:6" ht="24">
      <c r="A30" s="105" t="s">
        <v>294</v>
      </c>
      <c r="B30" s="15" t="s">
        <v>87</v>
      </c>
      <c r="C30" s="47">
        <v>279212</v>
      </c>
      <c r="D30" s="72">
        <v>279212</v>
      </c>
      <c r="E30" s="47">
        <v>3816.7</v>
      </c>
      <c r="F30" s="107">
        <f t="shared" si="1"/>
        <v>1.3669541423721043</v>
      </c>
    </row>
    <row r="31" spans="1:6" ht="48">
      <c r="A31" s="105" t="s">
        <v>295</v>
      </c>
      <c r="B31" s="15" t="s">
        <v>296</v>
      </c>
      <c r="C31" s="47">
        <v>60000</v>
      </c>
      <c r="D31" s="72">
        <v>60000</v>
      </c>
      <c r="E31" s="47">
        <v>69260.2</v>
      </c>
      <c r="F31" s="107">
        <f t="shared" si="1"/>
        <v>115.43366666666665</v>
      </c>
    </row>
    <row r="32" spans="1:6" ht="24">
      <c r="A32" s="105" t="s">
        <v>337</v>
      </c>
      <c r="B32" s="15" t="s">
        <v>67</v>
      </c>
      <c r="C32" s="47">
        <f>C33+C34</f>
        <v>220</v>
      </c>
      <c r="D32" s="47">
        <f>D33+D34</f>
        <v>220</v>
      </c>
      <c r="E32" s="47">
        <f>E33+E34</f>
        <v>43.1</v>
      </c>
      <c r="F32" s="107">
        <f t="shared" si="1"/>
        <v>19.590909090909093</v>
      </c>
    </row>
    <row r="33" spans="1:6" ht="24">
      <c r="A33" s="105" t="s">
        <v>338</v>
      </c>
      <c r="B33" s="15" t="s">
        <v>67</v>
      </c>
      <c r="C33" s="47">
        <v>102</v>
      </c>
      <c r="D33" s="72">
        <v>102</v>
      </c>
      <c r="E33" s="47"/>
      <c r="F33" s="107">
        <f t="shared" si="1"/>
        <v>0</v>
      </c>
    </row>
    <row r="34" spans="1:6" ht="36">
      <c r="A34" s="105" t="s">
        <v>339</v>
      </c>
      <c r="B34" s="15" t="s">
        <v>340</v>
      </c>
      <c r="C34" s="47">
        <v>118</v>
      </c>
      <c r="D34" s="72">
        <v>118</v>
      </c>
      <c r="E34" s="47">
        <v>43.1</v>
      </c>
      <c r="F34" s="107">
        <f t="shared" si="1"/>
        <v>36.525423728813564</v>
      </c>
    </row>
    <row r="35" spans="1:6" ht="24">
      <c r="A35" s="105" t="s">
        <v>2</v>
      </c>
      <c r="B35" s="9" t="s">
        <v>88</v>
      </c>
      <c r="C35" s="39">
        <f>C36+C37</f>
        <v>793617</v>
      </c>
      <c r="D35" s="39">
        <f>D36+D37</f>
        <v>793617</v>
      </c>
      <c r="E35" s="39">
        <f>E36+E37</f>
        <v>244398.8</v>
      </c>
      <c r="F35" s="106">
        <f t="shared" si="1"/>
        <v>30.795560074947993</v>
      </c>
    </row>
    <row r="36" spans="1:6" ht="48">
      <c r="A36" s="105" t="s">
        <v>3</v>
      </c>
      <c r="B36" s="15" t="s">
        <v>89</v>
      </c>
      <c r="C36" s="47">
        <v>15650</v>
      </c>
      <c r="D36" s="72">
        <v>15650</v>
      </c>
      <c r="E36" s="47">
        <v>6415.3</v>
      </c>
      <c r="F36" s="107">
        <f t="shared" si="1"/>
        <v>40.99233226837061</v>
      </c>
    </row>
    <row r="37" spans="1:6" ht="24">
      <c r="A37" s="105" t="s">
        <v>4</v>
      </c>
      <c r="B37" s="15" t="s">
        <v>66</v>
      </c>
      <c r="C37" s="43">
        <f>C38+C39</f>
        <v>777967</v>
      </c>
      <c r="D37" s="43">
        <f>D38+D39</f>
        <v>777967</v>
      </c>
      <c r="E37" s="43">
        <f>E38+E39</f>
        <v>237983.5</v>
      </c>
      <c r="F37" s="107">
        <f t="shared" si="1"/>
        <v>30.590436355269567</v>
      </c>
    </row>
    <row r="38" spans="1:6" ht="76.5" customHeight="1">
      <c r="A38" s="105" t="s">
        <v>5</v>
      </c>
      <c r="B38" s="15" t="s">
        <v>90</v>
      </c>
      <c r="C38" s="43">
        <v>35398</v>
      </c>
      <c r="D38" s="52">
        <v>35398</v>
      </c>
      <c r="E38" s="43">
        <v>5011.8</v>
      </c>
      <c r="F38" s="107">
        <f t="shared" si="1"/>
        <v>14.158427029775694</v>
      </c>
    </row>
    <row r="39" spans="1:6" ht="84">
      <c r="A39" s="105" t="s">
        <v>6</v>
      </c>
      <c r="B39" s="15" t="s">
        <v>91</v>
      </c>
      <c r="C39" s="43">
        <v>742569</v>
      </c>
      <c r="D39" s="52">
        <v>742569</v>
      </c>
      <c r="E39" s="43">
        <v>232971.7</v>
      </c>
      <c r="F39" s="107">
        <f t="shared" si="1"/>
        <v>31.37374439277697</v>
      </c>
    </row>
    <row r="40" spans="1:6" ht="24">
      <c r="A40" s="105" t="s">
        <v>7</v>
      </c>
      <c r="B40" s="9" t="s">
        <v>92</v>
      </c>
      <c r="C40" s="39">
        <f>C41+C42+C43</f>
        <v>147144</v>
      </c>
      <c r="D40" s="39">
        <f>D41+D42+D43</f>
        <v>147144</v>
      </c>
      <c r="E40" s="39">
        <f>E41+E42+E43</f>
        <v>30261.800000000003</v>
      </c>
      <c r="F40" s="106">
        <f t="shared" si="1"/>
        <v>20.566112107867127</v>
      </c>
    </row>
    <row r="41" spans="1:6" ht="60">
      <c r="A41" s="105" t="s">
        <v>8</v>
      </c>
      <c r="B41" s="15" t="s">
        <v>242</v>
      </c>
      <c r="C41" s="47">
        <v>35822</v>
      </c>
      <c r="D41" s="72">
        <v>35822</v>
      </c>
      <c r="E41" s="47">
        <v>7783.7</v>
      </c>
      <c r="F41" s="107">
        <f t="shared" si="1"/>
        <v>21.728825861202612</v>
      </c>
    </row>
    <row r="42" spans="1:6" ht="78" customHeight="1">
      <c r="A42" s="105" t="s">
        <v>9</v>
      </c>
      <c r="B42" s="15" t="s">
        <v>297</v>
      </c>
      <c r="C42" s="47">
        <v>109022</v>
      </c>
      <c r="D42" s="72">
        <v>109022</v>
      </c>
      <c r="E42" s="47">
        <v>22101.2</v>
      </c>
      <c r="F42" s="107">
        <f t="shared" si="1"/>
        <v>20.27223863073508</v>
      </c>
    </row>
    <row r="43" spans="1:6" ht="36">
      <c r="A43" s="105" t="s">
        <v>10</v>
      </c>
      <c r="B43" s="15" t="s">
        <v>93</v>
      </c>
      <c r="C43" s="47">
        <v>2300</v>
      </c>
      <c r="D43" s="72">
        <v>2300</v>
      </c>
      <c r="E43" s="47">
        <v>376.9</v>
      </c>
      <c r="F43" s="107">
        <f t="shared" si="1"/>
        <v>16.38695652173913</v>
      </c>
    </row>
    <row r="44" spans="1:6" ht="48">
      <c r="A44" s="105" t="s">
        <v>11</v>
      </c>
      <c r="B44" s="9" t="s">
        <v>94</v>
      </c>
      <c r="C44" s="39">
        <f>C45+C46+C47+C48</f>
        <v>200</v>
      </c>
      <c r="D44" s="39">
        <f>D45+D46+D47+D48</f>
        <v>200</v>
      </c>
      <c r="E44" s="39">
        <f>E45+E46+E47+E48</f>
        <v>33.1</v>
      </c>
      <c r="F44" s="106">
        <f t="shared" si="1"/>
        <v>16.55</v>
      </c>
    </row>
    <row r="45" spans="1:6" ht="48">
      <c r="A45" s="105" t="s">
        <v>12</v>
      </c>
      <c r="B45" s="15" t="s">
        <v>95</v>
      </c>
      <c r="C45" s="47">
        <v>160</v>
      </c>
      <c r="D45" s="72">
        <v>160</v>
      </c>
      <c r="E45" s="47">
        <v>30.7</v>
      </c>
      <c r="F45" s="107">
        <f t="shared" si="1"/>
        <v>19.1875</v>
      </c>
    </row>
    <row r="46" spans="1:6" ht="24">
      <c r="A46" s="105" t="s">
        <v>13</v>
      </c>
      <c r="B46" s="15" t="s">
        <v>96</v>
      </c>
      <c r="C46" s="47">
        <v>4</v>
      </c>
      <c r="D46" s="72">
        <v>4</v>
      </c>
      <c r="E46" s="47">
        <v>0.3</v>
      </c>
      <c r="F46" s="107">
        <f t="shared" si="1"/>
        <v>7.5</v>
      </c>
    </row>
    <row r="47" spans="1:6" ht="72">
      <c r="A47" s="105" t="s">
        <v>14</v>
      </c>
      <c r="B47" s="15" t="s">
        <v>97</v>
      </c>
      <c r="C47" s="47">
        <v>12</v>
      </c>
      <c r="D47" s="72">
        <v>12</v>
      </c>
      <c r="E47" s="47">
        <v>2.1</v>
      </c>
      <c r="F47" s="107">
        <f t="shared" si="1"/>
        <v>17.5</v>
      </c>
    </row>
    <row r="48" spans="1:6" ht="36">
      <c r="A48" s="105" t="s">
        <v>15</v>
      </c>
      <c r="B48" s="15" t="s">
        <v>98</v>
      </c>
      <c r="C48" s="47">
        <v>24</v>
      </c>
      <c r="D48" s="72">
        <v>24</v>
      </c>
      <c r="E48" s="47"/>
      <c r="F48" s="107">
        <f t="shared" si="1"/>
        <v>0</v>
      </c>
    </row>
    <row r="49" spans="1:6" ht="60">
      <c r="A49" s="105" t="s">
        <v>16</v>
      </c>
      <c r="B49" s="9" t="s">
        <v>99</v>
      </c>
      <c r="C49" s="39">
        <f>C50+C51+C52+C53+C54+C55+C56</f>
        <v>434360</v>
      </c>
      <c r="D49" s="39">
        <f>D50+D51+D52+D53+D54+D55+D56</f>
        <v>434360</v>
      </c>
      <c r="E49" s="39">
        <f>E50+E51+E52+E53+E54+E55+E56</f>
        <v>92673.20000000001</v>
      </c>
      <c r="F49" s="106">
        <f t="shared" si="1"/>
        <v>21.335574178101115</v>
      </c>
    </row>
    <row r="50" spans="1:6" ht="60">
      <c r="A50" s="105" t="s">
        <v>17</v>
      </c>
      <c r="B50" s="15" t="s">
        <v>100</v>
      </c>
      <c r="C50" s="47">
        <v>1800</v>
      </c>
      <c r="D50" s="72">
        <v>1800</v>
      </c>
      <c r="E50" s="47"/>
      <c r="F50" s="107">
        <f t="shared" si="1"/>
        <v>0</v>
      </c>
    </row>
    <row r="51" spans="1:6" ht="36">
      <c r="A51" s="105" t="s">
        <v>18</v>
      </c>
      <c r="B51" s="15" t="s">
        <v>101</v>
      </c>
      <c r="C51" s="47">
        <v>570</v>
      </c>
      <c r="D51" s="72">
        <v>570</v>
      </c>
      <c r="E51" s="47">
        <v>144</v>
      </c>
      <c r="F51" s="107">
        <f t="shared" si="1"/>
        <v>25.263157894736842</v>
      </c>
    </row>
    <row r="52" spans="1:6" ht="84">
      <c r="A52" s="105" t="s">
        <v>19</v>
      </c>
      <c r="B52" s="15" t="s">
        <v>102</v>
      </c>
      <c r="C52" s="43">
        <v>313200</v>
      </c>
      <c r="D52" s="52">
        <v>313200</v>
      </c>
      <c r="E52" s="43">
        <v>67127.5</v>
      </c>
      <c r="F52" s="107">
        <f t="shared" si="1"/>
        <v>21.43279054916986</v>
      </c>
    </row>
    <row r="53" spans="1:6" ht="84">
      <c r="A53" s="105" t="s">
        <v>256</v>
      </c>
      <c r="B53" s="15" t="s">
        <v>298</v>
      </c>
      <c r="C53" s="47">
        <v>290</v>
      </c>
      <c r="D53" s="72">
        <v>290</v>
      </c>
      <c r="E53" s="47">
        <v>319.1</v>
      </c>
      <c r="F53" s="107">
        <f t="shared" si="1"/>
        <v>110.03448275862068</v>
      </c>
    </row>
    <row r="54" spans="1:6" ht="72">
      <c r="A54" s="105" t="s">
        <v>20</v>
      </c>
      <c r="B54" s="15" t="s">
        <v>299</v>
      </c>
      <c r="C54" s="47">
        <v>3500</v>
      </c>
      <c r="D54" s="72">
        <v>3500</v>
      </c>
      <c r="E54" s="47">
        <v>873.7</v>
      </c>
      <c r="F54" s="107">
        <f t="shared" si="1"/>
        <v>24.962857142857146</v>
      </c>
    </row>
    <row r="55" spans="1:6" ht="60">
      <c r="A55" s="105" t="s">
        <v>21</v>
      </c>
      <c r="B55" s="15" t="s">
        <v>103</v>
      </c>
      <c r="C55" s="43">
        <v>5000</v>
      </c>
      <c r="D55" s="52">
        <v>5000</v>
      </c>
      <c r="E55" s="43">
        <v>430</v>
      </c>
      <c r="F55" s="107">
        <f t="shared" si="1"/>
        <v>8.6</v>
      </c>
    </row>
    <row r="56" spans="1:6" ht="99" customHeight="1">
      <c r="A56" s="105" t="s">
        <v>271</v>
      </c>
      <c r="B56" s="15" t="s">
        <v>300</v>
      </c>
      <c r="C56" s="43">
        <v>110000</v>
      </c>
      <c r="D56" s="52">
        <v>110000</v>
      </c>
      <c r="E56" s="47">
        <v>23778.9</v>
      </c>
      <c r="F56" s="107">
        <f t="shared" si="1"/>
        <v>21.61718181818182</v>
      </c>
    </row>
    <row r="57" spans="1:6" ht="24">
      <c r="A57" s="105" t="s">
        <v>22</v>
      </c>
      <c r="B57" s="9" t="s">
        <v>104</v>
      </c>
      <c r="C57" s="39">
        <f>SUM(C58)</f>
        <v>26438</v>
      </c>
      <c r="D57" s="39">
        <f>SUM(D58)</f>
        <v>26438</v>
      </c>
      <c r="E57" s="39">
        <f>SUM(E58)</f>
        <v>13666.1</v>
      </c>
      <c r="F57" s="106">
        <f t="shared" si="1"/>
        <v>51.69112640895681</v>
      </c>
    </row>
    <row r="58" spans="1:6" ht="27" customHeight="1">
      <c r="A58" s="105" t="s">
        <v>23</v>
      </c>
      <c r="B58" s="15" t="s">
        <v>105</v>
      </c>
      <c r="C58" s="47">
        <v>26438</v>
      </c>
      <c r="D58" s="72">
        <v>26438</v>
      </c>
      <c r="E58" s="47">
        <v>13666.1</v>
      </c>
      <c r="F58" s="107">
        <f t="shared" si="1"/>
        <v>51.69112640895681</v>
      </c>
    </row>
    <row r="59" spans="1:6" ht="36">
      <c r="A59" s="105" t="s">
        <v>24</v>
      </c>
      <c r="B59" s="9" t="s">
        <v>106</v>
      </c>
      <c r="C59" s="39">
        <f>SUM(C60)</f>
        <v>230</v>
      </c>
      <c r="D59" s="39">
        <f>SUM(D60)</f>
        <v>230</v>
      </c>
      <c r="E59" s="39">
        <f>SUM(E60)</f>
        <v>10.4</v>
      </c>
      <c r="F59" s="106">
        <f aca="true" t="shared" si="2" ref="F59:F82">E59/D59*100</f>
        <v>4.521739130434783</v>
      </c>
    </row>
    <row r="60" spans="1:6" ht="52.5" customHeight="1">
      <c r="A60" s="105" t="s">
        <v>25</v>
      </c>
      <c r="B60" s="15" t="s">
        <v>107</v>
      </c>
      <c r="C60" s="43">
        <v>230</v>
      </c>
      <c r="D60" s="52">
        <v>230</v>
      </c>
      <c r="E60" s="43">
        <v>10.4</v>
      </c>
      <c r="F60" s="107">
        <f t="shared" si="2"/>
        <v>4.521739130434783</v>
      </c>
    </row>
    <row r="61" spans="1:6" ht="39" customHeight="1">
      <c r="A61" s="105" t="s">
        <v>26</v>
      </c>
      <c r="B61" s="9" t="s">
        <v>108</v>
      </c>
      <c r="C61" s="39">
        <f>C62+C64+C63</f>
        <v>70000</v>
      </c>
      <c r="D61" s="39">
        <f>D62+D64+D63</f>
        <v>70000</v>
      </c>
      <c r="E61" s="39">
        <f>E62+E64+E63</f>
        <v>38828.299999999996</v>
      </c>
      <c r="F61" s="106">
        <f t="shared" si="2"/>
        <v>55.468999999999994</v>
      </c>
    </row>
    <row r="62" spans="1:6" ht="100.5" customHeight="1">
      <c r="A62" s="105" t="s">
        <v>247</v>
      </c>
      <c r="B62" s="15" t="s">
        <v>301</v>
      </c>
      <c r="C62" s="47">
        <v>40000</v>
      </c>
      <c r="D62" s="72">
        <v>40000</v>
      </c>
      <c r="E62" s="47">
        <v>37028</v>
      </c>
      <c r="F62" s="107">
        <f t="shared" si="2"/>
        <v>92.57</v>
      </c>
    </row>
    <row r="63" spans="1:6" ht="100.5" customHeight="1">
      <c r="A63" s="105" t="s">
        <v>272</v>
      </c>
      <c r="B63" s="15" t="s">
        <v>302</v>
      </c>
      <c r="C63" s="47"/>
      <c r="D63" s="72"/>
      <c r="E63" s="47">
        <v>12.6</v>
      </c>
      <c r="F63" s="107"/>
    </row>
    <row r="64" spans="1:6" ht="51" customHeight="1">
      <c r="A64" s="105" t="s">
        <v>249</v>
      </c>
      <c r="B64" s="15" t="s">
        <v>109</v>
      </c>
      <c r="C64" s="47">
        <v>30000</v>
      </c>
      <c r="D64" s="72">
        <v>30000</v>
      </c>
      <c r="E64" s="47">
        <v>1787.7</v>
      </c>
      <c r="F64" s="107">
        <f t="shared" si="2"/>
        <v>5.9590000000000005</v>
      </c>
    </row>
    <row r="65" spans="1:6" ht="24">
      <c r="A65" s="105" t="s">
        <v>27</v>
      </c>
      <c r="B65" s="9" t="s">
        <v>110</v>
      </c>
      <c r="C65" s="39">
        <f>SUM(C66)</f>
        <v>25</v>
      </c>
      <c r="D65" s="39">
        <f>SUM(D66)</f>
        <v>25</v>
      </c>
      <c r="E65" s="39">
        <f>SUM(E66)</f>
        <v>1.1</v>
      </c>
      <c r="F65" s="106">
        <f t="shared" si="2"/>
        <v>4.4</v>
      </c>
    </row>
    <row r="66" spans="1:6" ht="39" customHeight="1">
      <c r="A66" s="105" t="s">
        <v>28</v>
      </c>
      <c r="B66" s="15" t="s">
        <v>111</v>
      </c>
      <c r="C66" s="47">
        <v>25</v>
      </c>
      <c r="D66" s="72">
        <v>25</v>
      </c>
      <c r="E66" s="47">
        <v>1.1</v>
      </c>
      <c r="F66" s="107">
        <f t="shared" si="2"/>
        <v>4.4</v>
      </c>
    </row>
    <row r="67" spans="1:6" ht="27" customHeight="1">
      <c r="A67" s="105" t="s">
        <v>29</v>
      </c>
      <c r="B67" s="9" t="s">
        <v>112</v>
      </c>
      <c r="C67" s="39">
        <f>C68+C69+C70+C71+C72+C73+C74+C75+C76+C77+C78+C79</f>
        <v>59619</v>
      </c>
      <c r="D67" s="39">
        <f>D68+D69+D70+D71+D72+D73+D74+D75+D76+D77+D78+D79</f>
        <v>59619</v>
      </c>
      <c r="E67" s="39">
        <f>E68+E69+E70+E71+E72+E73+E74+E75+E76+E77+E78+E79</f>
        <v>14160</v>
      </c>
      <c r="F67" s="106">
        <f t="shared" si="2"/>
        <v>23.7508176923464</v>
      </c>
    </row>
    <row r="68" spans="1:7" ht="120">
      <c r="A68" s="105" t="s">
        <v>30</v>
      </c>
      <c r="B68" s="15" t="s">
        <v>341</v>
      </c>
      <c r="C68" s="47">
        <v>1029</v>
      </c>
      <c r="D68" s="72">
        <v>1029</v>
      </c>
      <c r="E68" s="47">
        <v>428.4</v>
      </c>
      <c r="F68" s="107">
        <f t="shared" si="2"/>
        <v>41.63265306122449</v>
      </c>
      <c r="G68" s="80"/>
    </row>
    <row r="69" spans="1:6" ht="60">
      <c r="A69" s="105" t="s">
        <v>31</v>
      </c>
      <c r="B69" s="15" t="s">
        <v>113</v>
      </c>
      <c r="C69" s="43">
        <v>230</v>
      </c>
      <c r="D69" s="52">
        <v>230</v>
      </c>
      <c r="E69" s="47">
        <v>78.2</v>
      </c>
      <c r="F69" s="107">
        <f t="shared" si="2"/>
        <v>34</v>
      </c>
    </row>
    <row r="70" spans="1:6" ht="72">
      <c r="A70" s="105" t="s">
        <v>32</v>
      </c>
      <c r="B70" s="15" t="s">
        <v>114</v>
      </c>
      <c r="C70" s="43">
        <v>705</v>
      </c>
      <c r="D70" s="52">
        <v>705</v>
      </c>
      <c r="E70" s="47">
        <v>97.3</v>
      </c>
      <c r="F70" s="107">
        <f t="shared" si="2"/>
        <v>13.801418439716311</v>
      </c>
    </row>
    <row r="71" spans="1:6" ht="78" customHeight="1">
      <c r="A71" s="105" t="s">
        <v>230</v>
      </c>
      <c r="B71" s="15" t="s">
        <v>231</v>
      </c>
      <c r="C71" s="43">
        <v>141</v>
      </c>
      <c r="D71" s="52">
        <v>141</v>
      </c>
      <c r="E71" s="47">
        <v>50.5</v>
      </c>
      <c r="F71" s="107">
        <f t="shared" si="2"/>
        <v>35.815602836879435</v>
      </c>
    </row>
    <row r="72" spans="1:6" ht="28.5" customHeight="1">
      <c r="A72" s="105" t="s">
        <v>33</v>
      </c>
      <c r="B72" s="15" t="s">
        <v>115</v>
      </c>
      <c r="C72" s="43">
        <v>95</v>
      </c>
      <c r="D72" s="52">
        <v>95</v>
      </c>
      <c r="E72" s="43">
        <v>180</v>
      </c>
      <c r="F72" s="107">
        <f t="shared" si="2"/>
        <v>189.4736842105263</v>
      </c>
    </row>
    <row r="73" spans="1:6" ht="36">
      <c r="A73" s="105" t="s">
        <v>34</v>
      </c>
      <c r="B73" s="15" t="s">
        <v>116</v>
      </c>
      <c r="C73" s="43">
        <v>416</v>
      </c>
      <c r="D73" s="52">
        <v>416</v>
      </c>
      <c r="E73" s="47">
        <v>83.4</v>
      </c>
      <c r="F73" s="107">
        <f t="shared" si="2"/>
        <v>20.048076923076923</v>
      </c>
    </row>
    <row r="74" spans="1:6" ht="39.75" customHeight="1">
      <c r="A74" s="105" t="s">
        <v>35</v>
      </c>
      <c r="B74" s="15" t="s">
        <v>117</v>
      </c>
      <c r="C74" s="43">
        <v>1160</v>
      </c>
      <c r="D74" s="52">
        <v>1160</v>
      </c>
      <c r="E74" s="47">
        <v>291.8</v>
      </c>
      <c r="F74" s="107">
        <f t="shared" si="2"/>
        <v>25.155172413793103</v>
      </c>
    </row>
    <row r="75" spans="1:6" ht="24">
      <c r="A75" s="105" t="s">
        <v>36</v>
      </c>
      <c r="B75" s="15" t="s">
        <v>118</v>
      </c>
      <c r="C75" s="47">
        <v>684</v>
      </c>
      <c r="D75" s="72">
        <v>684</v>
      </c>
      <c r="E75" s="43">
        <v>99.9</v>
      </c>
      <c r="F75" s="107">
        <f t="shared" si="2"/>
        <v>14.605263157894738</v>
      </c>
    </row>
    <row r="76" spans="1:6" ht="72">
      <c r="A76" s="105" t="s">
        <v>37</v>
      </c>
      <c r="B76" s="15" t="s">
        <v>119</v>
      </c>
      <c r="C76" s="47">
        <v>3738</v>
      </c>
      <c r="D76" s="72">
        <v>3738</v>
      </c>
      <c r="E76" s="43">
        <v>762.7</v>
      </c>
      <c r="F76" s="107">
        <f t="shared" si="2"/>
        <v>20.403959336543608</v>
      </c>
    </row>
    <row r="77" spans="1:6" ht="41.25" customHeight="1">
      <c r="A77" s="105" t="s">
        <v>38</v>
      </c>
      <c r="B77" s="15" t="s">
        <v>120</v>
      </c>
      <c r="C77" s="43">
        <v>25066</v>
      </c>
      <c r="D77" s="52">
        <v>25066</v>
      </c>
      <c r="E77" s="43">
        <v>4759.6</v>
      </c>
      <c r="F77" s="107">
        <f t="shared" si="2"/>
        <v>18.988270964653317</v>
      </c>
    </row>
    <row r="78" spans="1:6" ht="72">
      <c r="A78" s="105" t="s">
        <v>257</v>
      </c>
      <c r="B78" s="15" t="s">
        <v>258</v>
      </c>
      <c r="C78" s="43">
        <v>43</v>
      </c>
      <c r="D78" s="52">
        <v>43</v>
      </c>
      <c r="E78" s="43"/>
      <c r="F78" s="107">
        <f t="shared" si="2"/>
        <v>0</v>
      </c>
    </row>
    <row r="79" spans="1:6" ht="54" customHeight="1">
      <c r="A79" s="105" t="s">
        <v>39</v>
      </c>
      <c r="B79" s="15" t="s">
        <v>121</v>
      </c>
      <c r="C79" s="43">
        <v>26312</v>
      </c>
      <c r="D79" s="52">
        <v>26312</v>
      </c>
      <c r="E79" s="43">
        <v>7328.2</v>
      </c>
      <c r="F79" s="107">
        <f t="shared" si="2"/>
        <v>27.851170568561873</v>
      </c>
    </row>
    <row r="80" spans="1:6" ht="18" customHeight="1">
      <c r="A80" s="105" t="s">
        <v>40</v>
      </c>
      <c r="B80" s="9" t="s">
        <v>122</v>
      </c>
      <c r="C80" s="39">
        <f>SUM(C82)</f>
        <v>5300</v>
      </c>
      <c r="D80" s="39">
        <f>SUM(D82)</f>
        <v>5300</v>
      </c>
      <c r="E80" s="39">
        <f>E81+E82</f>
        <v>1582.2</v>
      </c>
      <c r="F80" s="106">
        <f t="shared" si="2"/>
        <v>29.852830188679246</v>
      </c>
    </row>
    <row r="81" spans="1:6" ht="24">
      <c r="A81" s="105" t="s">
        <v>248</v>
      </c>
      <c r="B81" s="15" t="s">
        <v>276</v>
      </c>
      <c r="C81" s="39"/>
      <c r="D81" s="144"/>
      <c r="E81" s="47">
        <v>38.2</v>
      </c>
      <c r="F81" s="106"/>
    </row>
    <row r="82" spans="1:6" ht="24">
      <c r="A82" s="105" t="s">
        <v>41</v>
      </c>
      <c r="B82" s="15" t="s">
        <v>123</v>
      </c>
      <c r="C82" s="43">
        <v>5300</v>
      </c>
      <c r="D82" s="52">
        <v>5300</v>
      </c>
      <c r="E82" s="43">
        <v>1544</v>
      </c>
      <c r="F82" s="107">
        <f t="shared" si="2"/>
        <v>29.132075471698116</v>
      </c>
    </row>
    <row r="83" spans="1:6" ht="6.75" customHeight="1">
      <c r="A83" s="105"/>
      <c r="B83" s="15"/>
      <c r="C83" s="40"/>
      <c r="D83" s="41"/>
      <c r="E83" s="40"/>
      <c r="F83" s="107"/>
    </row>
    <row r="84" spans="1:6" ht="16.5" customHeight="1">
      <c r="A84" s="111" t="s">
        <v>42</v>
      </c>
      <c r="B84" s="17" t="s">
        <v>124</v>
      </c>
      <c r="C84" s="39">
        <f>C85+C112</f>
        <v>1825219.7000000002</v>
      </c>
      <c r="D84" s="39">
        <f>D85+D112</f>
        <v>1782922.1</v>
      </c>
      <c r="E84" s="39">
        <f>E85+E112</f>
        <v>214348.30000000002</v>
      </c>
      <c r="F84" s="106">
        <f aca="true" t="shared" si="3" ref="F84:F110">E84/D84*100</f>
        <v>12.022303161759003</v>
      </c>
    </row>
    <row r="85" spans="1:6" ht="36">
      <c r="A85" s="147" t="s">
        <v>43</v>
      </c>
      <c r="B85" s="148" t="s">
        <v>125</v>
      </c>
      <c r="C85" s="60">
        <f>SUM(C86,C90,C98)</f>
        <v>1825219.7000000002</v>
      </c>
      <c r="D85" s="60">
        <f>SUM(D86,D90,D98)</f>
        <v>1782922.1</v>
      </c>
      <c r="E85" s="60">
        <f>SUM(E86,E90,E98)</f>
        <v>231103.6</v>
      </c>
      <c r="F85" s="106">
        <f t="shared" si="3"/>
        <v>12.962069402807897</v>
      </c>
    </row>
    <row r="86" spans="1:6" ht="36">
      <c r="A86" s="111" t="s">
        <v>44</v>
      </c>
      <c r="B86" s="19" t="s">
        <v>126</v>
      </c>
      <c r="C86" s="49">
        <v>32041</v>
      </c>
      <c r="D86" s="50">
        <v>32041</v>
      </c>
      <c r="E86" s="49">
        <v>8010</v>
      </c>
      <c r="F86" s="112">
        <f t="shared" si="3"/>
        <v>24.999219749695705</v>
      </c>
    </row>
    <row r="87" spans="1:6" ht="15">
      <c r="A87" s="111" t="s">
        <v>45</v>
      </c>
      <c r="B87" s="20" t="s">
        <v>127</v>
      </c>
      <c r="C87" s="40">
        <v>32041</v>
      </c>
      <c r="D87" s="41">
        <v>32041</v>
      </c>
      <c r="E87" s="40">
        <v>8010</v>
      </c>
      <c r="F87" s="107">
        <f t="shared" si="3"/>
        <v>24.999219749695705</v>
      </c>
    </row>
    <row r="88" spans="1:6" ht="24">
      <c r="A88" s="111" t="s">
        <v>46</v>
      </c>
      <c r="B88" s="70" t="s">
        <v>342</v>
      </c>
      <c r="C88" s="84">
        <v>32041</v>
      </c>
      <c r="D88" s="85">
        <v>32041</v>
      </c>
      <c r="E88" s="84">
        <v>8010</v>
      </c>
      <c r="F88" s="113">
        <f t="shared" si="3"/>
        <v>24.999219749695705</v>
      </c>
    </row>
    <row r="89" spans="1:6" ht="3.75" customHeight="1">
      <c r="A89" s="111"/>
      <c r="B89" s="70"/>
      <c r="C89" s="46"/>
      <c r="D89" s="71"/>
      <c r="E89" s="46"/>
      <c r="F89" s="113"/>
    </row>
    <row r="90" spans="1:6" ht="42.75" customHeight="1">
      <c r="A90" s="111" t="s">
        <v>259</v>
      </c>
      <c r="B90" s="19" t="s">
        <v>128</v>
      </c>
      <c r="C90" s="49">
        <f>C93+C95+C91</f>
        <v>598559.1</v>
      </c>
      <c r="D90" s="49">
        <f>D93+D95+D91</f>
        <v>555578.7</v>
      </c>
      <c r="E90" s="49">
        <f>E93+E95+E91</f>
        <v>5105.8</v>
      </c>
      <c r="F90" s="112">
        <f t="shared" si="3"/>
        <v>0.9190057142219457</v>
      </c>
    </row>
    <row r="91" spans="1:6" ht="51" customHeight="1">
      <c r="A91" s="111" t="s">
        <v>303</v>
      </c>
      <c r="B91" s="18" t="s">
        <v>304</v>
      </c>
      <c r="C91" s="42">
        <f>C92</f>
        <v>131893</v>
      </c>
      <c r="D91" s="42">
        <f>D92</f>
        <v>131893</v>
      </c>
      <c r="E91" s="42">
        <f>E92</f>
        <v>0</v>
      </c>
      <c r="F91" s="107">
        <f t="shared" si="3"/>
        <v>0</v>
      </c>
    </row>
    <row r="92" spans="1:6" ht="65.25" customHeight="1">
      <c r="A92" s="111" t="s">
        <v>305</v>
      </c>
      <c r="B92" s="70" t="s">
        <v>306</v>
      </c>
      <c r="C92" s="84">
        <v>131893</v>
      </c>
      <c r="D92" s="84">
        <v>131893</v>
      </c>
      <c r="E92" s="84"/>
      <c r="F92" s="113">
        <f t="shared" si="3"/>
        <v>0</v>
      </c>
    </row>
    <row r="93" spans="1:6" ht="103.5" customHeight="1">
      <c r="A93" s="111" t="s">
        <v>307</v>
      </c>
      <c r="B93" s="21" t="s">
        <v>308</v>
      </c>
      <c r="C93" s="42">
        <f>C94</f>
        <v>263789</v>
      </c>
      <c r="D93" s="42">
        <f>D94</f>
        <v>263789</v>
      </c>
      <c r="E93" s="42">
        <f>E94</f>
        <v>0</v>
      </c>
      <c r="F93" s="107">
        <f t="shared" si="3"/>
        <v>0</v>
      </c>
    </row>
    <row r="94" spans="1:6" ht="112.5" customHeight="1">
      <c r="A94" s="111" t="s">
        <v>309</v>
      </c>
      <c r="B94" s="87" t="s">
        <v>310</v>
      </c>
      <c r="C94" s="84">
        <v>263789</v>
      </c>
      <c r="D94" s="85">
        <v>263789</v>
      </c>
      <c r="E94" s="84"/>
      <c r="F94" s="113">
        <f t="shared" si="3"/>
        <v>0</v>
      </c>
    </row>
    <row r="95" spans="1:6" ht="15">
      <c r="A95" s="114" t="s">
        <v>250</v>
      </c>
      <c r="B95" s="21" t="s">
        <v>251</v>
      </c>
      <c r="C95" s="42">
        <f>C96</f>
        <v>202877.1</v>
      </c>
      <c r="D95" s="44">
        <f>D96</f>
        <v>159896.7</v>
      </c>
      <c r="E95" s="42">
        <f>E96</f>
        <v>5105.8</v>
      </c>
      <c r="F95" s="107">
        <f t="shared" si="3"/>
        <v>3.1931866010993346</v>
      </c>
    </row>
    <row r="96" spans="1:6" ht="27.75" customHeight="1">
      <c r="A96" s="111" t="s">
        <v>47</v>
      </c>
      <c r="B96" s="70" t="s">
        <v>129</v>
      </c>
      <c r="C96" s="84">
        <v>202877.1</v>
      </c>
      <c r="D96" s="85">
        <v>159896.7</v>
      </c>
      <c r="E96" s="84">
        <v>5105.8</v>
      </c>
      <c r="F96" s="113">
        <f t="shared" si="3"/>
        <v>3.1931866010993346</v>
      </c>
    </row>
    <row r="97" spans="1:6" ht="8.25" customHeight="1">
      <c r="A97" s="115"/>
      <c r="B97" s="70"/>
      <c r="C97" s="46"/>
      <c r="D97" s="71"/>
      <c r="E97" s="46"/>
      <c r="F97" s="113"/>
    </row>
    <row r="98" spans="1:6" ht="36">
      <c r="A98" s="111" t="s">
        <v>48</v>
      </c>
      <c r="B98" s="19" t="s">
        <v>130</v>
      </c>
      <c r="C98" s="51">
        <f>C102+C104+C106+C108+C110+C99</f>
        <v>1194619.6</v>
      </c>
      <c r="D98" s="51">
        <f>D102+D104+D106+D108+D110+D99</f>
        <v>1195302.4000000001</v>
      </c>
      <c r="E98" s="51">
        <f>E102+E104+E106+E108+E110+E99</f>
        <v>217987.80000000002</v>
      </c>
      <c r="F98" s="112">
        <f t="shared" si="3"/>
        <v>18.237041940181832</v>
      </c>
    </row>
    <row r="99" spans="1:6" ht="36">
      <c r="A99" s="111" t="s">
        <v>282</v>
      </c>
      <c r="B99" s="18" t="s">
        <v>283</v>
      </c>
      <c r="C99" s="47">
        <v>6323.3</v>
      </c>
      <c r="D99" s="72">
        <f>D100</f>
        <v>6323.3</v>
      </c>
      <c r="E99" s="47">
        <f>E100</f>
        <v>0</v>
      </c>
      <c r="F99" s="107">
        <f t="shared" si="3"/>
        <v>0</v>
      </c>
    </row>
    <row r="100" spans="1:6" ht="42.75" customHeight="1">
      <c r="A100" s="111" t="s">
        <v>284</v>
      </c>
      <c r="B100" s="70" t="s">
        <v>285</v>
      </c>
      <c r="C100" s="83">
        <v>6323.3</v>
      </c>
      <c r="D100" s="82">
        <v>6323.3</v>
      </c>
      <c r="E100" s="83"/>
      <c r="F100" s="107">
        <f t="shared" si="3"/>
        <v>0</v>
      </c>
    </row>
    <row r="101" spans="1:7" ht="39.75" customHeight="1">
      <c r="A101" s="111" t="s">
        <v>311</v>
      </c>
      <c r="B101" s="18" t="s">
        <v>273</v>
      </c>
      <c r="C101" s="47">
        <v>26263</v>
      </c>
      <c r="D101" s="72">
        <v>26263</v>
      </c>
      <c r="E101" s="47">
        <v>6023.2</v>
      </c>
      <c r="F101" s="107">
        <f t="shared" si="3"/>
        <v>22.93416593686936</v>
      </c>
      <c r="G101" s="80"/>
    </row>
    <row r="102" spans="1:6" ht="36">
      <c r="A102" s="116" t="s">
        <v>141</v>
      </c>
      <c r="B102" s="70" t="s">
        <v>131</v>
      </c>
      <c r="C102" s="42">
        <v>26263</v>
      </c>
      <c r="D102" s="82">
        <v>26263</v>
      </c>
      <c r="E102" s="84">
        <v>6023.2</v>
      </c>
      <c r="F102" s="113">
        <f t="shared" si="3"/>
        <v>22.93416593686936</v>
      </c>
    </row>
    <row r="103" spans="1:6" ht="40.5" customHeight="1">
      <c r="A103" s="111" t="s">
        <v>260</v>
      </c>
      <c r="B103" s="18" t="s">
        <v>261</v>
      </c>
      <c r="C103" s="40">
        <f>C104</f>
        <v>1054633</v>
      </c>
      <c r="D103" s="52">
        <f>D104</f>
        <v>1055315.8</v>
      </c>
      <c r="E103" s="40">
        <f>E104</f>
        <v>197993.9</v>
      </c>
      <c r="F103" s="107">
        <f t="shared" si="3"/>
        <v>18.761578287750453</v>
      </c>
    </row>
    <row r="104" spans="1:6" ht="36">
      <c r="A104" s="116" t="s">
        <v>142</v>
      </c>
      <c r="B104" s="70" t="s">
        <v>132</v>
      </c>
      <c r="C104" s="84">
        <v>1054633</v>
      </c>
      <c r="D104" s="85">
        <v>1055315.8</v>
      </c>
      <c r="E104" s="84">
        <v>197993.9</v>
      </c>
      <c r="F104" s="113">
        <f t="shared" si="3"/>
        <v>18.761578287750453</v>
      </c>
    </row>
    <row r="105" spans="1:6" ht="60">
      <c r="A105" s="111" t="s">
        <v>262</v>
      </c>
      <c r="B105" s="18" t="s">
        <v>263</v>
      </c>
      <c r="C105" s="42">
        <f>C106</f>
        <v>47138</v>
      </c>
      <c r="D105" s="44">
        <f>D106</f>
        <v>47138</v>
      </c>
      <c r="E105" s="42">
        <f>E106</f>
        <v>7120.6</v>
      </c>
      <c r="F105" s="107">
        <f t="shared" si="3"/>
        <v>15.105859391573679</v>
      </c>
    </row>
    <row r="106" spans="1:6" ht="53.25" customHeight="1">
      <c r="A106" s="116" t="s">
        <v>143</v>
      </c>
      <c r="B106" s="70" t="s">
        <v>264</v>
      </c>
      <c r="C106" s="84">
        <v>47138</v>
      </c>
      <c r="D106" s="85">
        <v>47138</v>
      </c>
      <c r="E106" s="84">
        <v>7120.6</v>
      </c>
      <c r="F106" s="113">
        <f t="shared" si="3"/>
        <v>15.105859391573679</v>
      </c>
    </row>
    <row r="107" spans="1:6" ht="96">
      <c r="A107" s="111" t="s">
        <v>265</v>
      </c>
      <c r="B107" s="18" t="s">
        <v>312</v>
      </c>
      <c r="C107" s="42">
        <f>C108</f>
        <v>33908.3</v>
      </c>
      <c r="D107" s="44">
        <f>D108</f>
        <v>33908.3</v>
      </c>
      <c r="E107" s="42">
        <f>E108</f>
        <v>321.5</v>
      </c>
      <c r="F107" s="107">
        <f t="shared" si="3"/>
        <v>0.9481454393172172</v>
      </c>
    </row>
    <row r="108" spans="1:6" ht="84">
      <c r="A108" s="116" t="s">
        <v>144</v>
      </c>
      <c r="B108" s="70" t="s">
        <v>233</v>
      </c>
      <c r="C108" s="84">
        <v>33908.3</v>
      </c>
      <c r="D108" s="85">
        <v>33908.3</v>
      </c>
      <c r="E108" s="84">
        <v>321.5</v>
      </c>
      <c r="F108" s="113">
        <f t="shared" si="3"/>
        <v>0.9481454393172172</v>
      </c>
    </row>
    <row r="109" spans="1:6" ht="72">
      <c r="A109" s="111" t="s">
        <v>266</v>
      </c>
      <c r="B109" s="18" t="s">
        <v>267</v>
      </c>
      <c r="C109" s="42">
        <f>C110</f>
        <v>26354</v>
      </c>
      <c r="D109" s="44">
        <f>D110</f>
        <v>26354</v>
      </c>
      <c r="E109" s="42">
        <f>E110</f>
        <v>6528.6</v>
      </c>
      <c r="F109" s="107">
        <f t="shared" si="3"/>
        <v>24.772710025043637</v>
      </c>
    </row>
    <row r="110" spans="1:6" ht="72">
      <c r="A110" s="111" t="s">
        <v>243</v>
      </c>
      <c r="B110" s="70" t="s">
        <v>244</v>
      </c>
      <c r="C110" s="84">
        <v>26354</v>
      </c>
      <c r="D110" s="85">
        <v>26354</v>
      </c>
      <c r="E110" s="84">
        <v>6528.6</v>
      </c>
      <c r="F110" s="113">
        <f t="shared" si="3"/>
        <v>24.772710025043637</v>
      </c>
    </row>
    <row r="111" spans="1:6" ht="8.25" customHeight="1">
      <c r="A111" s="117"/>
      <c r="B111" s="88"/>
      <c r="C111" s="58"/>
      <c r="D111" s="59"/>
      <c r="E111" s="58"/>
      <c r="F111" s="118"/>
    </row>
    <row r="112" spans="1:6" ht="48">
      <c r="A112" s="110" t="s">
        <v>313</v>
      </c>
      <c r="B112" s="9" t="s">
        <v>278</v>
      </c>
      <c r="C112" s="145"/>
      <c r="D112" s="146"/>
      <c r="E112" s="145">
        <v>-16755.3</v>
      </c>
      <c r="F112" s="120"/>
    </row>
    <row r="113" spans="1:6" ht="48">
      <c r="A113" s="105" t="s">
        <v>314</v>
      </c>
      <c r="B113" s="15" t="s">
        <v>279</v>
      </c>
      <c r="C113" s="58"/>
      <c r="D113" s="59"/>
      <c r="E113" s="58">
        <v>-16755.3</v>
      </c>
      <c r="F113" s="118"/>
    </row>
    <row r="114" spans="1:6" ht="15">
      <c r="A114" s="117"/>
      <c r="B114" s="88"/>
      <c r="C114" s="58"/>
      <c r="D114" s="59"/>
      <c r="E114" s="58"/>
      <c r="F114" s="118"/>
    </row>
    <row r="115" spans="1:6" ht="26.25" customHeight="1">
      <c r="A115" s="119"/>
      <c r="B115" s="74" t="s">
        <v>61</v>
      </c>
      <c r="C115" s="55">
        <f>SUM(C84,C16)</f>
        <v>6209923.7</v>
      </c>
      <c r="D115" s="55">
        <f>SUM(D84,D16)</f>
        <v>6167626.1</v>
      </c>
      <c r="E115" s="55">
        <f>SUM(E84,E16)</f>
        <v>1272470.3000000003</v>
      </c>
      <c r="F115" s="120">
        <f>E115/D115*100</f>
        <v>20.631443595454016</v>
      </c>
    </row>
    <row r="116" spans="1:6" ht="14.25">
      <c r="A116" s="121"/>
      <c r="B116" s="75"/>
      <c r="C116" s="65"/>
      <c r="D116" s="66"/>
      <c r="E116" s="67"/>
      <c r="F116" s="122"/>
    </row>
    <row r="117" spans="1:6" ht="14.25">
      <c r="A117" s="123"/>
      <c r="B117" s="124" t="s">
        <v>68</v>
      </c>
      <c r="C117" s="53"/>
      <c r="D117" s="66"/>
      <c r="E117" s="54"/>
      <c r="F117" s="125"/>
    </row>
    <row r="118" spans="1:6" ht="21.75" customHeight="1">
      <c r="A118" s="126" t="s">
        <v>145</v>
      </c>
      <c r="B118" s="22" t="s">
        <v>223</v>
      </c>
      <c r="C118" s="55">
        <f>C119+C120+C121+C122+C123+C124</f>
        <v>788661.3</v>
      </c>
      <c r="D118" s="55">
        <f>D119+D120+D121+D122+D123+D124</f>
        <v>787366</v>
      </c>
      <c r="E118" s="55">
        <f>E119+E120+E121+E122+E123+E124</f>
        <v>139535</v>
      </c>
      <c r="F118" s="120">
        <f aca="true" t="shared" si="4" ref="F118:F131">E118/D118*100</f>
        <v>17.721745668469303</v>
      </c>
    </row>
    <row r="119" spans="1:6" ht="48">
      <c r="A119" s="127" t="s">
        <v>147</v>
      </c>
      <c r="B119" s="23" t="s">
        <v>146</v>
      </c>
      <c r="C119" s="40">
        <v>83993</v>
      </c>
      <c r="D119" s="41">
        <v>83993</v>
      </c>
      <c r="E119" s="40">
        <v>17659.8</v>
      </c>
      <c r="F119" s="107">
        <f t="shared" si="4"/>
        <v>21.025323538866335</v>
      </c>
    </row>
    <row r="120" spans="1:6" ht="63.75" customHeight="1">
      <c r="A120" s="128" t="s">
        <v>148</v>
      </c>
      <c r="B120" s="24" t="s">
        <v>315</v>
      </c>
      <c r="C120" s="90">
        <v>349268</v>
      </c>
      <c r="D120" s="89">
        <v>349268</v>
      </c>
      <c r="E120" s="56">
        <v>81532.2</v>
      </c>
      <c r="F120" s="107">
        <f t="shared" si="4"/>
        <v>23.343736042236905</v>
      </c>
    </row>
    <row r="121" spans="1:6" ht="48">
      <c r="A121" s="127" t="s">
        <v>150</v>
      </c>
      <c r="B121" s="23" t="s">
        <v>149</v>
      </c>
      <c r="C121" s="43">
        <v>59434</v>
      </c>
      <c r="D121" s="52">
        <v>59434</v>
      </c>
      <c r="E121" s="40">
        <v>11625.3</v>
      </c>
      <c r="F121" s="107">
        <f t="shared" si="4"/>
        <v>19.560016152370697</v>
      </c>
    </row>
    <row r="122" spans="1:6" ht="24">
      <c r="A122" s="127" t="s">
        <v>316</v>
      </c>
      <c r="B122" s="23" t="s">
        <v>317</v>
      </c>
      <c r="C122" s="43">
        <v>2568</v>
      </c>
      <c r="D122" s="52">
        <v>2568</v>
      </c>
      <c r="E122" s="40">
        <v>2414</v>
      </c>
      <c r="F122" s="107">
        <f t="shared" si="4"/>
        <v>94.00311526479751</v>
      </c>
    </row>
    <row r="123" spans="1:6" ht="15">
      <c r="A123" s="127" t="s">
        <v>153</v>
      </c>
      <c r="B123" s="25" t="s">
        <v>152</v>
      </c>
      <c r="C123" s="40">
        <v>11000</v>
      </c>
      <c r="D123" s="41">
        <v>9104.7</v>
      </c>
      <c r="E123" s="40"/>
      <c r="F123" s="107">
        <f t="shared" si="4"/>
        <v>0</v>
      </c>
    </row>
    <row r="124" spans="1:6" ht="15">
      <c r="A124" s="127" t="s">
        <v>318</v>
      </c>
      <c r="B124" s="26" t="s">
        <v>154</v>
      </c>
      <c r="C124" s="42">
        <v>282398.3</v>
      </c>
      <c r="D124" s="44">
        <v>282998.3</v>
      </c>
      <c r="E124" s="42">
        <v>26303.7</v>
      </c>
      <c r="F124" s="107">
        <f t="shared" si="4"/>
        <v>9.29464947315938</v>
      </c>
    </row>
    <row r="125" spans="1:6" ht="9.75" customHeight="1">
      <c r="A125" s="127"/>
      <c r="B125" s="26"/>
      <c r="C125" s="42"/>
      <c r="D125" s="44"/>
      <c r="E125" s="42"/>
      <c r="F125" s="107"/>
    </row>
    <row r="126" spans="1:6" ht="36">
      <c r="A126" s="129" t="s">
        <v>155</v>
      </c>
      <c r="B126" s="130" t="s">
        <v>224</v>
      </c>
      <c r="C126" s="53">
        <f>SUM(C127)</f>
        <v>26050</v>
      </c>
      <c r="D126" s="53">
        <f>SUM(D127)</f>
        <v>26332</v>
      </c>
      <c r="E126" s="53">
        <f>SUM(E127)</f>
        <v>7060.4</v>
      </c>
      <c r="F126" s="106">
        <f t="shared" si="4"/>
        <v>26.81300319003494</v>
      </c>
    </row>
    <row r="127" spans="1:6" ht="48">
      <c r="A127" s="127" t="s">
        <v>156</v>
      </c>
      <c r="B127" s="27" t="s">
        <v>245</v>
      </c>
      <c r="C127" s="40">
        <v>26050</v>
      </c>
      <c r="D127" s="41">
        <v>26332</v>
      </c>
      <c r="E127" s="40">
        <v>7060.4</v>
      </c>
      <c r="F127" s="107">
        <f t="shared" si="4"/>
        <v>26.81300319003494</v>
      </c>
    </row>
    <row r="128" spans="1:6" ht="9" customHeight="1">
      <c r="A128" s="127"/>
      <c r="B128" s="27"/>
      <c r="C128" s="40"/>
      <c r="D128" s="41"/>
      <c r="E128" s="40"/>
      <c r="F128" s="107"/>
    </row>
    <row r="129" spans="1:6" ht="14.25">
      <c r="A129" s="131" t="s">
        <v>157</v>
      </c>
      <c r="B129" s="28" t="s">
        <v>225</v>
      </c>
      <c r="C129" s="38">
        <f>SUM(C130,C131,C132)</f>
        <v>255004</v>
      </c>
      <c r="D129" s="38">
        <f>SUM(D130,D131,D132)</f>
        <v>255301.8</v>
      </c>
      <c r="E129" s="38">
        <f>SUM(E130,E131,E132)</f>
        <v>13886.6</v>
      </c>
      <c r="F129" s="106">
        <f t="shared" si="4"/>
        <v>5.439287932948378</v>
      </c>
    </row>
    <row r="130" spans="1:6" ht="15">
      <c r="A130" s="127" t="s">
        <v>159</v>
      </c>
      <c r="B130" s="26" t="s">
        <v>158</v>
      </c>
      <c r="C130" s="42">
        <v>93197</v>
      </c>
      <c r="D130" s="44">
        <v>93197</v>
      </c>
      <c r="E130" s="42">
        <v>13789.7</v>
      </c>
      <c r="F130" s="107">
        <f t="shared" si="4"/>
        <v>14.796291726128525</v>
      </c>
    </row>
    <row r="131" spans="1:6" ht="15">
      <c r="A131" s="127" t="s">
        <v>160</v>
      </c>
      <c r="B131" s="26" t="s">
        <v>319</v>
      </c>
      <c r="C131" s="42">
        <v>152893</v>
      </c>
      <c r="D131" s="44">
        <v>152893</v>
      </c>
      <c r="E131" s="42"/>
      <c r="F131" s="107">
        <f t="shared" si="4"/>
        <v>0</v>
      </c>
    </row>
    <row r="132" spans="1:6" ht="24">
      <c r="A132" s="127" t="s">
        <v>161</v>
      </c>
      <c r="B132" s="27" t="s">
        <v>274</v>
      </c>
      <c r="C132" s="42">
        <v>8914</v>
      </c>
      <c r="D132" s="59">
        <v>9211.8</v>
      </c>
      <c r="E132" s="58">
        <v>96.9</v>
      </c>
      <c r="F132" s="118">
        <f>E132/D132*100</f>
        <v>1.0519116784993163</v>
      </c>
    </row>
    <row r="133" spans="1:6" ht="5.25" customHeight="1">
      <c r="A133" s="128"/>
      <c r="B133" s="29"/>
      <c r="C133" s="58"/>
      <c r="D133" s="59"/>
      <c r="E133" s="58"/>
      <c r="F133" s="118"/>
    </row>
    <row r="134" spans="1:6" ht="24">
      <c r="A134" s="131" t="s">
        <v>162</v>
      </c>
      <c r="B134" s="30" t="s">
        <v>226</v>
      </c>
      <c r="C134" s="60">
        <f>SUM(C135,C136,C137,C138)</f>
        <v>1030739.2999999999</v>
      </c>
      <c r="D134" s="48">
        <f>SUM(D135,D136,D137,D138)</f>
        <v>984888.8999999999</v>
      </c>
      <c r="E134" s="48">
        <f>SUM(E135,E136,E137,E138)</f>
        <v>116045.7</v>
      </c>
      <c r="F134" s="106">
        <f>E134/D134*100</f>
        <v>11.78261832375205</v>
      </c>
    </row>
    <row r="135" spans="1:6" ht="15">
      <c r="A135" s="128" t="s">
        <v>163</v>
      </c>
      <c r="B135" s="29" t="s">
        <v>164</v>
      </c>
      <c r="C135" s="58">
        <v>146441.4</v>
      </c>
      <c r="D135" s="59">
        <v>100591</v>
      </c>
      <c r="E135" s="58">
        <v>89</v>
      </c>
      <c r="F135" s="118">
        <f>E135/D135*100</f>
        <v>0.08847710033700827</v>
      </c>
    </row>
    <row r="136" spans="1:6" ht="15">
      <c r="A136" s="127" t="s">
        <v>166</v>
      </c>
      <c r="B136" s="26" t="s">
        <v>167</v>
      </c>
      <c r="C136" s="42">
        <v>56548.2</v>
      </c>
      <c r="D136" s="44">
        <v>56548.2</v>
      </c>
      <c r="E136" s="42"/>
      <c r="F136" s="107">
        <f>E136/D136*100</f>
        <v>0</v>
      </c>
    </row>
    <row r="137" spans="1:6" ht="15">
      <c r="A137" s="127" t="s">
        <v>168</v>
      </c>
      <c r="B137" s="26" t="s">
        <v>165</v>
      </c>
      <c r="C137" s="42">
        <v>708521.7</v>
      </c>
      <c r="D137" s="44">
        <v>708521.7</v>
      </c>
      <c r="E137" s="42">
        <v>97224.4</v>
      </c>
      <c r="F137" s="107">
        <f>E137/D137*100</f>
        <v>13.722148524173642</v>
      </c>
    </row>
    <row r="138" spans="1:6" ht="24">
      <c r="A138" s="127" t="s">
        <v>169</v>
      </c>
      <c r="B138" s="68" t="s">
        <v>275</v>
      </c>
      <c r="C138" s="58">
        <v>119228</v>
      </c>
      <c r="D138" s="59">
        <v>119228</v>
      </c>
      <c r="E138" s="58">
        <v>18732.3</v>
      </c>
      <c r="F138" s="118">
        <f aca="true" t="shared" si="5" ref="F138:F148">E138/D138*100</f>
        <v>15.711326198543965</v>
      </c>
    </row>
    <row r="139" spans="1:6" ht="7.5" customHeight="1">
      <c r="A139" s="132"/>
      <c r="B139" s="133"/>
      <c r="C139" s="58"/>
      <c r="D139" s="59"/>
      <c r="E139" s="58"/>
      <c r="F139" s="118"/>
    </row>
    <row r="140" spans="1:6" ht="14.25">
      <c r="A140" s="131" t="s">
        <v>171</v>
      </c>
      <c r="B140" s="28" t="s">
        <v>227</v>
      </c>
      <c r="C140" s="60">
        <f>SUM(C141,C142,C143,C144,C145)</f>
        <v>3002543.8000000003</v>
      </c>
      <c r="D140" s="60">
        <f>SUM(D141,D142,D143,D144,D145)</f>
        <v>3002608.8000000003</v>
      </c>
      <c r="E140" s="60">
        <f>SUM(E141,E142,E143,E144,E145)</f>
        <v>608699.5999999999</v>
      </c>
      <c r="F140" s="106">
        <f t="shared" si="5"/>
        <v>20.27235782430265</v>
      </c>
    </row>
    <row r="141" spans="1:6" ht="15">
      <c r="A141" s="127" t="s">
        <v>172</v>
      </c>
      <c r="B141" s="25" t="s">
        <v>69</v>
      </c>
      <c r="C141" s="40">
        <v>1173298.4</v>
      </c>
      <c r="D141" s="41">
        <v>1173298.4</v>
      </c>
      <c r="E141" s="40">
        <v>259386.5</v>
      </c>
      <c r="F141" s="107">
        <f t="shared" si="5"/>
        <v>22.107462176714808</v>
      </c>
    </row>
    <row r="142" spans="1:6" ht="15">
      <c r="A142" s="127" t="s">
        <v>173</v>
      </c>
      <c r="B142" s="25" t="s">
        <v>70</v>
      </c>
      <c r="C142" s="43">
        <v>1536469.6</v>
      </c>
      <c r="D142" s="41">
        <v>1536469.6</v>
      </c>
      <c r="E142" s="40">
        <v>327926.6</v>
      </c>
      <c r="F142" s="107">
        <f t="shared" si="5"/>
        <v>21.342862885149174</v>
      </c>
    </row>
    <row r="143" spans="1:6" ht="30" customHeight="1">
      <c r="A143" s="127" t="s">
        <v>174</v>
      </c>
      <c r="B143" s="23" t="s">
        <v>170</v>
      </c>
      <c r="C143" s="40">
        <v>797</v>
      </c>
      <c r="D143" s="41">
        <v>797</v>
      </c>
      <c r="E143" s="40">
        <v>195.2</v>
      </c>
      <c r="F143" s="107">
        <f t="shared" si="5"/>
        <v>24.491844416562106</v>
      </c>
    </row>
    <row r="144" spans="1:6" ht="15">
      <c r="A144" s="127" t="s">
        <v>175</v>
      </c>
      <c r="B144" s="25" t="s">
        <v>71</v>
      </c>
      <c r="C144" s="40">
        <v>42546.2</v>
      </c>
      <c r="D144" s="41">
        <v>42611.2</v>
      </c>
      <c r="E144" s="40">
        <v>1185.2</v>
      </c>
      <c r="F144" s="107">
        <f t="shared" si="5"/>
        <v>2.7814283568639233</v>
      </c>
    </row>
    <row r="145" spans="1:6" ht="15">
      <c r="A145" s="127" t="s">
        <v>176</v>
      </c>
      <c r="B145" s="25" t="s">
        <v>72</v>
      </c>
      <c r="C145" s="40">
        <v>249432.6</v>
      </c>
      <c r="D145" s="41">
        <v>249432.6</v>
      </c>
      <c r="E145" s="40">
        <v>20006.1</v>
      </c>
      <c r="F145" s="107">
        <f t="shared" si="5"/>
        <v>8.020643652834472</v>
      </c>
    </row>
    <row r="146" spans="1:6" ht="9" customHeight="1">
      <c r="A146" s="127"/>
      <c r="B146" s="25"/>
      <c r="C146" s="40"/>
      <c r="D146" s="41"/>
      <c r="E146" s="40"/>
      <c r="F146" s="107"/>
    </row>
    <row r="147" spans="1:6" ht="14.25">
      <c r="A147" s="129" t="s">
        <v>177</v>
      </c>
      <c r="B147" s="130" t="s">
        <v>320</v>
      </c>
      <c r="C147" s="53">
        <f>SUM(C148,C149)</f>
        <v>144135.1</v>
      </c>
      <c r="D147" s="53">
        <f>SUM(D148,D149)</f>
        <v>144345.6</v>
      </c>
      <c r="E147" s="65">
        <f>SUM(E148,E149)</f>
        <v>34762.6</v>
      </c>
      <c r="F147" s="106">
        <f t="shared" si="5"/>
        <v>24.08289549525583</v>
      </c>
    </row>
    <row r="148" spans="1:6" ht="15">
      <c r="A148" s="127" t="s">
        <v>178</v>
      </c>
      <c r="B148" s="25" t="s">
        <v>73</v>
      </c>
      <c r="C148" s="40">
        <v>133917.1</v>
      </c>
      <c r="D148" s="41">
        <v>134127.6</v>
      </c>
      <c r="E148" s="40">
        <v>32380.6</v>
      </c>
      <c r="F148" s="107">
        <f t="shared" si="5"/>
        <v>24.141638260879937</v>
      </c>
    </row>
    <row r="149" spans="1:6" ht="24">
      <c r="A149" s="134" t="s">
        <v>322</v>
      </c>
      <c r="B149" s="81" t="s">
        <v>321</v>
      </c>
      <c r="C149" s="56">
        <v>10218</v>
      </c>
      <c r="D149" s="57">
        <v>10218</v>
      </c>
      <c r="E149" s="56">
        <v>2382</v>
      </c>
      <c r="F149" s="118">
        <f aca="true" t="shared" si="6" ref="F149:F154">E149/D149*100</f>
        <v>23.311802701115678</v>
      </c>
    </row>
    <row r="150" spans="1:6" ht="6.75" customHeight="1">
      <c r="A150" s="134"/>
      <c r="B150" s="31"/>
      <c r="C150" s="56"/>
      <c r="D150" s="57"/>
      <c r="E150" s="56"/>
      <c r="F150" s="118"/>
    </row>
    <row r="151" spans="1:6" ht="20.25" customHeight="1">
      <c r="A151" s="131" t="s">
        <v>179</v>
      </c>
      <c r="B151" s="30" t="s">
        <v>323</v>
      </c>
      <c r="C151" s="60">
        <f>SUM(C152,C153,C154,C155)</f>
        <v>900991.2000000001</v>
      </c>
      <c r="D151" s="60">
        <f>SUM(D152,D153,D154,D155)</f>
        <v>904301.2000000001</v>
      </c>
      <c r="E151" s="60">
        <f>SUM(E152,E153,E154,E155)</f>
        <v>183343.2</v>
      </c>
      <c r="F151" s="135">
        <f t="shared" si="6"/>
        <v>20.274572233233794</v>
      </c>
    </row>
    <row r="152" spans="1:6" ht="15">
      <c r="A152" s="127" t="s">
        <v>180</v>
      </c>
      <c r="B152" s="25" t="s">
        <v>181</v>
      </c>
      <c r="C152" s="43">
        <v>451993.9</v>
      </c>
      <c r="D152" s="52">
        <v>455303.9</v>
      </c>
      <c r="E152" s="43">
        <v>105195.5</v>
      </c>
      <c r="F152" s="136">
        <f t="shared" si="6"/>
        <v>23.10445836286489</v>
      </c>
    </row>
    <row r="153" spans="1:6" ht="15">
      <c r="A153" s="127" t="s">
        <v>182</v>
      </c>
      <c r="B153" s="25" t="s">
        <v>183</v>
      </c>
      <c r="C153" s="43">
        <v>139009</v>
      </c>
      <c r="D153" s="52">
        <v>139009</v>
      </c>
      <c r="E153" s="43">
        <v>25218.4</v>
      </c>
      <c r="F153" s="136">
        <f t="shared" si="6"/>
        <v>18.141559179621463</v>
      </c>
    </row>
    <row r="154" spans="1:6" ht="15">
      <c r="A154" s="127" t="s">
        <v>184</v>
      </c>
      <c r="B154" s="25" t="s">
        <v>185</v>
      </c>
      <c r="C154" s="43">
        <v>196597</v>
      </c>
      <c r="D154" s="52">
        <v>196597</v>
      </c>
      <c r="E154" s="43">
        <v>47061.6</v>
      </c>
      <c r="F154" s="136">
        <f t="shared" si="6"/>
        <v>23.938106888711424</v>
      </c>
    </row>
    <row r="155" spans="1:6" ht="19.5" customHeight="1">
      <c r="A155" s="127" t="s">
        <v>324</v>
      </c>
      <c r="B155" s="73" t="s">
        <v>325</v>
      </c>
      <c r="C155" s="90">
        <v>113391.3</v>
      </c>
      <c r="D155" s="89">
        <v>113391.3</v>
      </c>
      <c r="E155" s="90">
        <v>5867.7</v>
      </c>
      <c r="F155" s="137">
        <f aca="true" t="shared" si="7" ref="F155:F176">E155/D155*100</f>
        <v>5.17473562786563</v>
      </c>
    </row>
    <row r="156" spans="1:6" ht="15">
      <c r="A156" s="132"/>
      <c r="B156" s="138"/>
      <c r="C156" s="90"/>
      <c r="D156" s="89"/>
      <c r="E156" s="90"/>
      <c r="F156" s="137"/>
    </row>
    <row r="157" spans="1:6" ht="14.25">
      <c r="A157" s="131" t="s">
        <v>187</v>
      </c>
      <c r="B157" s="28" t="s">
        <v>228</v>
      </c>
      <c r="C157" s="60">
        <f>C158+C159+C160+C161</f>
        <v>308435.7</v>
      </c>
      <c r="D157" s="60">
        <f>D158+D159+D160+D161</f>
        <v>308435.7</v>
      </c>
      <c r="E157" s="60">
        <f>E158+E159+E160+E161</f>
        <v>63759.5</v>
      </c>
      <c r="F157" s="135">
        <f t="shared" si="7"/>
        <v>20.67189368805232</v>
      </c>
    </row>
    <row r="158" spans="1:6" ht="15">
      <c r="A158" s="127" t="s">
        <v>188</v>
      </c>
      <c r="B158" s="25" t="s">
        <v>74</v>
      </c>
      <c r="C158" s="43">
        <v>17166</v>
      </c>
      <c r="D158" s="52">
        <v>17166</v>
      </c>
      <c r="E158" s="43">
        <v>4105.3</v>
      </c>
      <c r="F158" s="136">
        <f t="shared" si="7"/>
        <v>23.91529768146336</v>
      </c>
    </row>
    <row r="159" spans="1:6" ht="15">
      <c r="A159" s="127" t="s">
        <v>189</v>
      </c>
      <c r="B159" s="25" t="s">
        <v>75</v>
      </c>
      <c r="C159" s="43">
        <v>202956</v>
      </c>
      <c r="D159" s="52">
        <v>202956</v>
      </c>
      <c r="E159" s="43">
        <v>50884</v>
      </c>
      <c r="F159" s="136">
        <f t="shared" si="7"/>
        <v>25.07144405683991</v>
      </c>
    </row>
    <row r="160" spans="1:6" ht="15">
      <c r="A160" s="127" t="s">
        <v>190</v>
      </c>
      <c r="B160" s="25" t="s">
        <v>77</v>
      </c>
      <c r="C160" s="47">
        <v>83611</v>
      </c>
      <c r="D160" s="72">
        <v>83611</v>
      </c>
      <c r="E160" s="47">
        <v>7769.2</v>
      </c>
      <c r="F160" s="136">
        <f t="shared" si="7"/>
        <v>9.29207879346019</v>
      </c>
    </row>
    <row r="161" spans="1:6" ht="24">
      <c r="A161" s="128" t="s">
        <v>326</v>
      </c>
      <c r="B161" s="24" t="s">
        <v>327</v>
      </c>
      <c r="C161" s="91">
        <v>4702.7</v>
      </c>
      <c r="D161" s="92">
        <v>4702.7</v>
      </c>
      <c r="E161" s="91">
        <v>1001</v>
      </c>
      <c r="F161" s="137">
        <f t="shared" si="7"/>
        <v>21.285644417037023</v>
      </c>
    </row>
    <row r="162" spans="1:6" ht="15">
      <c r="A162" s="128"/>
      <c r="B162" s="24"/>
      <c r="C162" s="91"/>
      <c r="D162" s="92"/>
      <c r="E162" s="91"/>
      <c r="F162" s="137"/>
    </row>
    <row r="163" spans="1:6" ht="14.25">
      <c r="A163" s="126" t="s">
        <v>328</v>
      </c>
      <c r="B163" s="33" t="s">
        <v>186</v>
      </c>
      <c r="C163" s="149">
        <f>C164+C165</f>
        <v>97119</v>
      </c>
      <c r="D163" s="149">
        <f>D164+D165</f>
        <v>97119</v>
      </c>
      <c r="E163" s="149">
        <f>E164+E165</f>
        <v>19468.4</v>
      </c>
      <c r="F163" s="135">
        <f t="shared" si="7"/>
        <v>20.045923042864942</v>
      </c>
    </row>
    <row r="164" spans="1:6" ht="15">
      <c r="A164" s="128" t="s">
        <v>329</v>
      </c>
      <c r="B164" s="24" t="s">
        <v>330</v>
      </c>
      <c r="C164" s="91">
        <v>88960</v>
      </c>
      <c r="D164" s="92">
        <v>88960</v>
      </c>
      <c r="E164" s="91">
        <v>17634.9</v>
      </c>
      <c r="F164" s="136">
        <f t="shared" si="7"/>
        <v>19.823403776978417</v>
      </c>
    </row>
    <row r="165" spans="1:6" ht="24">
      <c r="A165" s="128" t="s">
        <v>331</v>
      </c>
      <c r="B165" s="24" t="s">
        <v>332</v>
      </c>
      <c r="C165" s="91">
        <v>8159</v>
      </c>
      <c r="D165" s="92">
        <v>8159</v>
      </c>
      <c r="E165" s="91">
        <v>1833.5</v>
      </c>
      <c r="F165" s="136">
        <f t="shared" si="7"/>
        <v>22.472116680965804</v>
      </c>
    </row>
    <row r="166" spans="1:6" ht="15">
      <c r="A166" s="128"/>
      <c r="B166" s="24"/>
      <c r="C166" s="91"/>
      <c r="D166" s="92"/>
      <c r="E166" s="91"/>
      <c r="F166" s="137"/>
    </row>
    <row r="167" spans="1:6" ht="24">
      <c r="A167" s="126" t="s">
        <v>333</v>
      </c>
      <c r="B167" s="33" t="s">
        <v>151</v>
      </c>
      <c r="C167" s="149">
        <f>C168</f>
        <v>40000</v>
      </c>
      <c r="D167" s="149">
        <f>D168</f>
        <v>40000</v>
      </c>
      <c r="E167" s="149">
        <f>E168</f>
        <v>4933.6</v>
      </c>
      <c r="F167" s="135">
        <f t="shared" si="7"/>
        <v>12.334</v>
      </c>
    </row>
    <row r="168" spans="1:6" ht="24">
      <c r="A168" s="128" t="s">
        <v>334</v>
      </c>
      <c r="B168" s="24" t="s">
        <v>335</v>
      </c>
      <c r="C168" s="91">
        <v>40000</v>
      </c>
      <c r="D168" s="92">
        <v>40000</v>
      </c>
      <c r="E168" s="91">
        <v>4933.6</v>
      </c>
      <c r="F168" s="136">
        <f t="shared" si="7"/>
        <v>12.334</v>
      </c>
    </row>
    <row r="169" spans="1:6" ht="15">
      <c r="A169" s="128"/>
      <c r="B169" s="32"/>
      <c r="C169" s="91"/>
      <c r="D169" s="92"/>
      <c r="E169" s="91"/>
      <c r="F169" s="137"/>
    </row>
    <row r="170" spans="1:6" ht="19.5" customHeight="1">
      <c r="A170" s="139"/>
      <c r="B170" s="22" t="s">
        <v>222</v>
      </c>
      <c r="C170" s="55">
        <f>C118+C126+C129+C134+C140+C147+C151+C157+C163+C167</f>
        <v>6593679.4</v>
      </c>
      <c r="D170" s="55">
        <f>D118+D126+D129+D134+D140+D147+D151+D157+D163+D167</f>
        <v>6550699</v>
      </c>
      <c r="E170" s="55">
        <f>E118+E126+E129+E134+E140+E147+E151+E157+E163+E167</f>
        <v>1191494.5999999999</v>
      </c>
      <c r="F170" s="140">
        <f t="shared" si="7"/>
        <v>18.188816185875734</v>
      </c>
    </row>
    <row r="171" spans="1:6" ht="12.75" customHeight="1">
      <c r="A171" s="139"/>
      <c r="B171" s="22"/>
      <c r="C171" s="55"/>
      <c r="D171" s="69"/>
      <c r="E171" s="55"/>
      <c r="F171" s="140"/>
    </row>
    <row r="172" spans="1:6" ht="48">
      <c r="A172" s="141"/>
      <c r="B172" s="30" t="s">
        <v>232</v>
      </c>
      <c r="C172" s="60">
        <f>C115-C170</f>
        <v>-383755.7000000002</v>
      </c>
      <c r="D172" s="61">
        <f>D115-D170</f>
        <v>-383072.9000000004</v>
      </c>
      <c r="E172" s="60">
        <f>E115-E170</f>
        <v>80975.70000000042</v>
      </c>
      <c r="F172" s="140">
        <f t="shared" si="7"/>
        <v>-21.138456936003656</v>
      </c>
    </row>
    <row r="173" spans="1:6" ht="14.25">
      <c r="A173" s="139"/>
      <c r="B173" s="33"/>
      <c r="C173" s="55"/>
      <c r="D173" s="69"/>
      <c r="E173" s="55"/>
      <c r="F173" s="140"/>
    </row>
    <row r="174" spans="1:6" ht="24">
      <c r="A174" s="128" t="s">
        <v>191</v>
      </c>
      <c r="B174" s="33" t="s">
        <v>192</v>
      </c>
      <c r="C174" s="55">
        <f>C175+C181</f>
        <v>383755.69999999995</v>
      </c>
      <c r="D174" s="55">
        <f>D175+D181</f>
        <v>383072.90000000014</v>
      </c>
      <c r="E174" s="55">
        <f>E175+E181</f>
        <v>-80975.69999999995</v>
      </c>
      <c r="F174" s="140">
        <f t="shared" si="7"/>
        <v>-21.138456936003543</v>
      </c>
    </row>
    <row r="175" spans="1:6" ht="24">
      <c r="A175" s="127" t="s">
        <v>193</v>
      </c>
      <c r="B175" s="34" t="s">
        <v>194</v>
      </c>
      <c r="C175" s="39">
        <f>C176-C178</f>
        <v>304101.69999999995</v>
      </c>
      <c r="D175" s="39">
        <f>D176-D178</f>
        <v>304101.69999999995</v>
      </c>
      <c r="E175" s="39">
        <f>E176-E178</f>
        <v>-50000</v>
      </c>
      <c r="F175" s="140">
        <f t="shared" si="7"/>
        <v>-16.4418679671965</v>
      </c>
    </row>
    <row r="176" spans="1:9" ht="36">
      <c r="A176" s="127" t="s">
        <v>195</v>
      </c>
      <c r="B176" s="27" t="s">
        <v>229</v>
      </c>
      <c r="C176" s="64">
        <v>554101.7</v>
      </c>
      <c r="D176" s="76">
        <v>554101.7</v>
      </c>
      <c r="E176" s="64"/>
      <c r="F176" s="137">
        <f t="shared" si="7"/>
        <v>0</v>
      </c>
      <c r="I176" s="80"/>
    </row>
    <row r="177" spans="1:6" ht="36">
      <c r="A177" s="127" t="s">
        <v>196</v>
      </c>
      <c r="B177" s="77" t="s">
        <v>268</v>
      </c>
      <c r="C177" s="63">
        <v>554101.7</v>
      </c>
      <c r="D177" s="93">
        <v>554101.7</v>
      </c>
      <c r="E177" s="63"/>
      <c r="F177" s="137">
        <f>E177/D177*100</f>
        <v>0</v>
      </c>
    </row>
    <row r="178" spans="1:9" ht="36">
      <c r="A178" s="127" t="s">
        <v>197</v>
      </c>
      <c r="B178" s="68" t="s">
        <v>269</v>
      </c>
      <c r="C178" s="63">
        <v>250000</v>
      </c>
      <c r="D178" s="93">
        <v>250000</v>
      </c>
      <c r="E178" s="63">
        <v>50000</v>
      </c>
      <c r="F178" s="137">
        <f>E178/D178*100</f>
        <v>20</v>
      </c>
      <c r="I178" s="80"/>
    </row>
    <row r="179" spans="1:6" ht="48">
      <c r="A179" s="127" t="s">
        <v>198</v>
      </c>
      <c r="B179" s="77" t="s">
        <v>270</v>
      </c>
      <c r="C179" s="63">
        <v>250000</v>
      </c>
      <c r="D179" s="93">
        <v>250000</v>
      </c>
      <c r="E179" s="63">
        <v>50000</v>
      </c>
      <c r="F179" s="137">
        <f aca="true" t="shared" si="8" ref="F179:F185">E179/D179*100</f>
        <v>20</v>
      </c>
    </row>
    <row r="180" spans="1:6" ht="15">
      <c r="A180" s="127"/>
      <c r="B180" s="86"/>
      <c r="C180" s="63"/>
      <c r="D180" s="93"/>
      <c r="E180" s="63"/>
      <c r="F180" s="137"/>
    </row>
    <row r="181" spans="1:6" ht="30" customHeight="1">
      <c r="A181" s="127" t="s">
        <v>199</v>
      </c>
      <c r="B181" s="35" t="s">
        <v>200</v>
      </c>
      <c r="C181" s="62">
        <f>C190-C182</f>
        <v>79654</v>
      </c>
      <c r="D181" s="62">
        <f>D190-D182</f>
        <v>78971.20000000019</v>
      </c>
      <c r="E181" s="62">
        <f>E190-E182</f>
        <v>-30975.699999999953</v>
      </c>
      <c r="F181" s="140">
        <f t="shared" si="8"/>
        <v>-39.224046234576505</v>
      </c>
    </row>
    <row r="182" spans="1:6" ht="14.25">
      <c r="A182" s="141" t="s">
        <v>246</v>
      </c>
      <c r="B182" s="36" t="s">
        <v>201</v>
      </c>
      <c r="C182" s="62">
        <f>C183+C186</f>
        <v>6764025.4</v>
      </c>
      <c r="D182" s="62">
        <f>D183+D186</f>
        <v>6721727.8</v>
      </c>
      <c r="E182" s="62">
        <f>E183+E186</f>
        <v>1281252.4</v>
      </c>
      <c r="F182" s="140">
        <f t="shared" si="8"/>
        <v>19.06135502839017</v>
      </c>
    </row>
    <row r="183" spans="1:6" ht="24">
      <c r="A183" s="127" t="s">
        <v>216</v>
      </c>
      <c r="B183" s="23" t="s">
        <v>217</v>
      </c>
      <c r="C183" s="64">
        <v>19364</v>
      </c>
      <c r="D183" s="76">
        <v>19364</v>
      </c>
      <c r="E183" s="64"/>
      <c r="F183" s="137">
        <f t="shared" si="8"/>
        <v>0</v>
      </c>
    </row>
    <row r="184" spans="1:6" ht="24">
      <c r="A184" s="127" t="s">
        <v>218</v>
      </c>
      <c r="B184" s="23" t="s">
        <v>219</v>
      </c>
      <c r="C184" s="64">
        <v>19364</v>
      </c>
      <c r="D184" s="76">
        <v>19364</v>
      </c>
      <c r="E184" s="64"/>
      <c r="F184" s="137">
        <f t="shared" si="8"/>
        <v>0</v>
      </c>
    </row>
    <row r="185" spans="1:6" ht="36">
      <c r="A185" s="127" t="s">
        <v>220</v>
      </c>
      <c r="B185" s="78" t="s">
        <v>221</v>
      </c>
      <c r="C185" s="64">
        <v>19364</v>
      </c>
      <c r="D185" s="76">
        <v>19364</v>
      </c>
      <c r="E185" s="64"/>
      <c r="F185" s="137">
        <f t="shared" si="8"/>
        <v>0</v>
      </c>
    </row>
    <row r="186" spans="1:6" ht="24">
      <c r="A186" s="128" t="s">
        <v>202</v>
      </c>
      <c r="B186" s="79" t="s">
        <v>203</v>
      </c>
      <c r="C186" s="64">
        <v>6744661.4</v>
      </c>
      <c r="D186" s="64">
        <v>6702363.8</v>
      </c>
      <c r="E186" s="63">
        <v>1281252.4</v>
      </c>
      <c r="F186" s="137">
        <f aca="true" t="shared" si="9" ref="F186:F193">E186/D186*100</f>
        <v>19.116425760117643</v>
      </c>
    </row>
    <row r="187" spans="1:6" ht="24">
      <c r="A187" s="127" t="s">
        <v>204</v>
      </c>
      <c r="B187" s="27" t="s">
        <v>205</v>
      </c>
      <c r="C187" s="64">
        <v>6744661.4</v>
      </c>
      <c r="D187" s="64">
        <v>6702363.8</v>
      </c>
      <c r="E187" s="63">
        <v>1281252.4</v>
      </c>
      <c r="F187" s="137">
        <f t="shared" si="9"/>
        <v>19.116425760117643</v>
      </c>
    </row>
    <row r="188" spans="1:6" ht="24">
      <c r="A188" s="127" t="s">
        <v>206</v>
      </c>
      <c r="B188" s="37" t="s">
        <v>207</v>
      </c>
      <c r="C188" s="64">
        <v>6744661.4</v>
      </c>
      <c r="D188" s="64">
        <v>6702363.8</v>
      </c>
      <c r="E188" s="63">
        <v>1281252.4</v>
      </c>
      <c r="F188" s="137">
        <f t="shared" si="9"/>
        <v>19.116425760117643</v>
      </c>
    </row>
    <row r="189" spans="1:6" ht="9.75" customHeight="1">
      <c r="A189" s="127"/>
      <c r="B189" s="37"/>
      <c r="C189" s="64"/>
      <c r="D189" s="76"/>
      <c r="E189" s="64"/>
      <c r="F189" s="137"/>
    </row>
    <row r="190" spans="1:6" ht="14.25">
      <c r="A190" s="141" t="s">
        <v>208</v>
      </c>
      <c r="B190" s="36" t="s">
        <v>209</v>
      </c>
      <c r="C190" s="62">
        <f>C191</f>
        <v>6843679.4</v>
      </c>
      <c r="D190" s="62">
        <f>D191</f>
        <v>6800699</v>
      </c>
      <c r="E190" s="62">
        <f>E191</f>
        <v>1250276.7</v>
      </c>
      <c r="F190" s="140">
        <f t="shared" si="9"/>
        <v>18.384532237053865</v>
      </c>
    </row>
    <row r="191" spans="1:6" ht="24">
      <c r="A191" s="127" t="s">
        <v>210</v>
      </c>
      <c r="B191" s="27" t="s">
        <v>211</v>
      </c>
      <c r="C191" s="64">
        <v>6843679.4</v>
      </c>
      <c r="D191" s="64">
        <v>6800699</v>
      </c>
      <c r="E191" s="64">
        <v>1250276.7</v>
      </c>
      <c r="F191" s="137">
        <f t="shared" si="9"/>
        <v>18.384532237053865</v>
      </c>
    </row>
    <row r="192" spans="1:6" ht="24">
      <c r="A192" s="127" t="s">
        <v>212</v>
      </c>
      <c r="B192" s="27" t="s">
        <v>213</v>
      </c>
      <c r="C192" s="64">
        <v>6843679.4</v>
      </c>
      <c r="D192" s="64">
        <v>6800699</v>
      </c>
      <c r="E192" s="64">
        <v>1250276.7</v>
      </c>
      <c r="F192" s="137">
        <f t="shared" si="9"/>
        <v>18.384532237053865</v>
      </c>
    </row>
    <row r="193" spans="1:6" ht="24">
      <c r="A193" s="127" t="s">
        <v>214</v>
      </c>
      <c r="B193" s="37" t="s">
        <v>215</v>
      </c>
      <c r="C193" s="64">
        <v>6843679.4</v>
      </c>
      <c r="D193" s="64">
        <v>6800699</v>
      </c>
      <c r="E193" s="64">
        <v>1250276.7</v>
      </c>
      <c r="F193" s="137">
        <f t="shared" si="9"/>
        <v>18.384532237053865</v>
      </c>
    </row>
    <row r="194" spans="1:6" ht="9" customHeight="1">
      <c r="A194" s="127"/>
      <c r="B194" s="37"/>
      <c r="C194" s="64"/>
      <c r="D194" s="76"/>
      <c r="E194" s="64"/>
      <c r="F194" s="137"/>
    </row>
    <row r="195" ht="12.75">
      <c r="A195" s="3"/>
    </row>
    <row r="196" ht="12.75">
      <c r="A196" s="3"/>
    </row>
    <row r="197" ht="12.75">
      <c r="A197" s="3"/>
    </row>
    <row r="198" ht="12.75">
      <c r="A198" s="3"/>
    </row>
    <row r="199" spans="1:2" ht="15">
      <c r="A199" s="10" t="s">
        <v>280</v>
      </c>
      <c r="B199" s="13"/>
    </row>
    <row r="200" spans="1:5" ht="15">
      <c r="A200" s="10" t="s">
        <v>237</v>
      </c>
      <c r="B200" s="13"/>
      <c r="E200" s="10" t="s">
        <v>281</v>
      </c>
    </row>
    <row r="201" ht="12.75">
      <c r="A201" s="3"/>
    </row>
    <row r="202" ht="12.75">
      <c r="A202" s="3"/>
    </row>
    <row r="203" ht="12.75">
      <c r="A203" s="3"/>
    </row>
    <row r="204" ht="12.75">
      <c r="A204" s="3"/>
    </row>
    <row r="205" ht="12.75">
      <c r="A205" s="3"/>
    </row>
    <row r="206" ht="12.75">
      <c r="A206" s="3"/>
    </row>
    <row r="207" ht="12.75">
      <c r="A207" s="3"/>
    </row>
    <row r="208" ht="12.75">
      <c r="A208" s="3"/>
    </row>
    <row r="209" ht="12.75">
      <c r="A209" s="3"/>
    </row>
    <row r="210" ht="12.75">
      <c r="A210" s="3"/>
    </row>
    <row r="211" ht="12.75">
      <c r="A211" s="3"/>
    </row>
    <row r="212" ht="12.75">
      <c r="A212" s="3"/>
    </row>
    <row r="213" ht="12.75">
      <c r="A213" s="3"/>
    </row>
    <row r="214" ht="12.75">
      <c r="A214" s="3"/>
    </row>
    <row r="215" ht="12.75">
      <c r="A215" s="3"/>
    </row>
    <row r="216" ht="12.75">
      <c r="A216" s="3"/>
    </row>
    <row r="217" ht="12.75">
      <c r="A217" s="3"/>
    </row>
    <row r="218" ht="12.75">
      <c r="A218" s="3"/>
    </row>
    <row r="219" ht="12.75">
      <c r="A219" s="3"/>
    </row>
    <row r="220" ht="12.75">
      <c r="A220" s="3"/>
    </row>
    <row r="221" ht="12.75">
      <c r="A221" s="3"/>
    </row>
    <row r="222" ht="12.75">
      <c r="A222" s="3"/>
    </row>
    <row r="223" ht="12.75">
      <c r="A223" s="3"/>
    </row>
    <row r="224" ht="12.75">
      <c r="A224" s="3"/>
    </row>
    <row r="225" ht="12.75">
      <c r="A225" s="3"/>
    </row>
    <row r="226" ht="12.75">
      <c r="A226" s="3"/>
    </row>
    <row r="227" ht="12.75">
      <c r="A227" s="3"/>
    </row>
    <row r="228" ht="12.75">
      <c r="A228" s="3"/>
    </row>
    <row r="229" ht="12.75">
      <c r="A229" s="3"/>
    </row>
  </sheetData>
  <mergeCells count="4">
    <mergeCell ref="A6:F6"/>
    <mergeCell ref="A7:F7"/>
    <mergeCell ref="C2:E2"/>
    <mergeCell ref="C3:E3"/>
  </mergeCells>
  <printOptions/>
  <pageMargins left="0.7874015748031497" right="0.1968503937007874" top="0.7480314960629921" bottom="0.7874015748031497" header="0.1968503937007874" footer="0.4330708661417323"/>
  <pageSetup fitToHeight="12" fitToWidth="1" horizontalDpi="600" verticalDpi="600" orientation="portrait" paperSize="9" scale="9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2011-04-29T08:16:30Z</cp:lastPrinted>
  <dcterms:created xsi:type="dcterms:W3CDTF">2003-02-22T14:40:51Z</dcterms:created>
  <dcterms:modified xsi:type="dcterms:W3CDTF">2011-07-27T08:00:31Z</dcterms:modified>
  <cp:category/>
  <cp:version/>
  <cp:contentType/>
  <cp:contentStatus/>
</cp:coreProperties>
</file>